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phandinhdieu97/Downloads/"/>
    </mc:Choice>
  </mc:AlternateContent>
  <xr:revisionPtr revIDLastSave="0" documentId="13_ncr:1_{5BBAEE67-794E-2846-899E-F1988E8251B5}" xr6:coauthVersionLast="47" xr6:coauthVersionMax="47" xr10:uidLastSave="{00000000-0000-0000-0000-000000000000}"/>
  <bookViews>
    <workbookView xWindow="0" yWindow="500" windowWidth="28800" windowHeight="16280" tabRatio="500" firstSheet="3" activeTab="12" xr2:uid="{00000000-000D-0000-FFFF-FFFF00000000}"/>
  </bookViews>
  <sheets>
    <sheet name="Home Dashboard" sheetId="1" r:id="rId1"/>
    <sheet name="North Star 10Y" sheetId="2" r:id="rId2"/>
    <sheet name="Life Portfolio" sheetId="3" r:id="rId3"/>
    <sheet name="Success OS Audit" sheetId="4" r:id="rId4"/>
    <sheet name="Balanced Scorecard" sheetId="5" r:id="rId5"/>
    <sheet name="OKR System" sheetId="6" r:id="rId6"/>
    <sheet name="Capital Allocation" sheetId="7" r:id="rId7"/>
    <sheet name="Career Portfolio" sheetId="8" r:id="rId8"/>
    <sheet name="QPBR" sheetId="9" r:id="rId9"/>
    <sheet name="Annual Review" sheetId="10" r:id="rId10"/>
    <sheet name="Decision Framework" sheetId="11" r:id="rId11"/>
    <sheet name="Board of Directors" sheetId="12" r:id="rId12"/>
    <sheet name="Scenario Planning" sheetId="13" r:id="rId13"/>
    <sheet name="Transformation Office" sheetId="14" r:id="rId14"/>
    <sheet name="CEO Dashboard" sheetId="15" r:id="rId15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8" i="15" l="1"/>
  <c r="C18" i="15"/>
  <c r="F17" i="15"/>
  <c r="C17" i="15"/>
  <c r="F16" i="15"/>
  <c r="C16" i="15"/>
  <c r="D11" i="15"/>
  <c r="B11" i="15"/>
  <c r="F7" i="15"/>
  <c r="D7" i="15"/>
  <c r="D5" i="14"/>
  <c r="C21" i="13"/>
  <c r="H12" i="12"/>
  <c r="C17" i="11"/>
  <c r="E16" i="11"/>
  <c r="D16" i="11"/>
  <c r="B20" i="11" s="1"/>
  <c r="E24" i="9"/>
  <c r="D16" i="8"/>
  <c r="C15" i="7"/>
  <c r="D14" i="7"/>
  <c r="C14" i="7"/>
  <c r="E13" i="7"/>
  <c r="E12" i="7"/>
  <c r="E11" i="7"/>
  <c r="E10" i="7"/>
  <c r="E9" i="7"/>
  <c r="E8" i="7"/>
  <c r="E7" i="7"/>
  <c r="E18" i="6"/>
  <c r="E16" i="6"/>
  <c r="E11" i="6"/>
  <c r="D5" i="6"/>
  <c r="H12" i="5"/>
  <c r="I12" i="5" s="1"/>
  <c r="H11" i="5"/>
  <c r="I11" i="5" s="1"/>
  <c r="I10" i="5"/>
  <c r="H10" i="5"/>
  <c r="H9" i="5"/>
  <c r="I9" i="5" s="1"/>
  <c r="H8" i="5"/>
  <c r="I8" i="5" s="1"/>
  <c r="H7" i="5"/>
  <c r="I7" i="5" s="1"/>
  <c r="C15" i="4"/>
  <c r="D14" i="4"/>
  <c r="D13" i="4"/>
  <c r="D12" i="4"/>
  <c r="D11" i="4"/>
  <c r="D10" i="4"/>
  <c r="D9" i="4"/>
  <c r="D8" i="4"/>
  <c r="D7" i="4"/>
  <c r="D14" i="3"/>
  <c r="E14" i="3" s="1"/>
  <c r="C14" i="3"/>
  <c r="E13" i="3"/>
  <c r="E12" i="3"/>
  <c r="E11" i="3"/>
  <c r="E10" i="3"/>
  <c r="E9" i="3"/>
  <c r="E8" i="3"/>
  <c r="E7" i="3"/>
  <c r="F20" i="2"/>
  <c r="F19" i="2"/>
  <c r="F18" i="2"/>
  <c r="F17" i="2"/>
  <c r="F16" i="2"/>
  <c r="F21" i="2" s="1"/>
  <c r="F15" i="2"/>
  <c r="F18" i="1"/>
  <c r="G18" i="1" s="1"/>
  <c r="C18" i="1"/>
  <c r="D18" i="1" s="1"/>
  <c r="F17" i="1"/>
  <c r="G17" i="1" s="1"/>
  <c r="D17" i="1"/>
  <c r="C17" i="1"/>
  <c r="F16" i="1"/>
  <c r="G16" i="1" s="1"/>
  <c r="C16" i="1"/>
  <c r="D16" i="1" s="1"/>
  <c r="F11" i="1"/>
  <c r="D11" i="1"/>
  <c r="B11" i="1"/>
  <c r="F11" i="15" l="1"/>
  <c r="F7" i="1"/>
  <c r="H14" i="5"/>
  <c r="D7" i="1"/>
  <c r="C16" i="5" l="1"/>
  <c r="I14" i="5"/>
  <c r="B7" i="1" l="1"/>
  <c r="M22" i="15"/>
  <c r="M23" i="15" s="1"/>
  <c r="B7" i="15"/>
</calcChain>
</file>

<file path=xl/sharedStrings.xml><?xml version="1.0" encoding="utf-8"?>
<sst xmlns="http://schemas.openxmlformats.org/spreadsheetml/2006/main" count="577" uniqueCount="383">
  <si>
    <t>PERSONAL STRATEGY OFFICE — HOME DASHBOARD</t>
  </si>
  <si>
    <t>Executive summary of your entire life system  ·  © Alan Phan | Personal Strategy Office Framework</t>
  </si>
  <si>
    <t>EXECUTIVE KPIs</t>
  </si>
  <si>
    <t>OVERALL LIFE SCORE /10</t>
  </si>
  <si>
    <t>LIFE SATISFACTION INDEX /10</t>
  </si>
  <si>
    <t>NORTH STAR PROGRESS</t>
  </si>
  <si>
    <t>CURRENT QUARTER SCORE /10</t>
  </si>
  <si>
    <t>LIFE CAPITAL SCORE /10</t>
  </si>
  <si>
    <t>TRANSFORMATION INDEX</t>
  </si>
  <si>
    <t>DOMAIN SCORES</t>
  </si>
  <si>
    <t>Domain</t>
  </si>
  <si>
    <t>Score /10</t>
  </si>
  <si>
    <t>Status</t>
  </si>
  <si>
    <t>Health</t>
  </si>
  <si>
    <t>Relationships</t>
  </si>
  <si>
    <t>Career</t>
  </si>
  <si>
    <t>Learning</t>
  </si>
  <si>
    <t>Wealth</t>
  </si>
  <si>
    <t>Purpose</t>
  </si>
  <si>
    <t>LIFE CAPITAL RADAR  &amp;  QUARTERLY TREND</t>
  </si>
  <si>
    <t>Trend (sample)</t>
  </si>
  <si>
    <t>Quarter</t>
  </si>
  <si>
    <t>Life Score</t>
  </si>
  <si>
    <t>Q1</t>
  </si>
  <si>
    <t>Q2</t>
  </si>
  <si>
    <t>Q3</t>
  </si>
  <si>
    <t>Q4</t>
  </si>
  <si>
    <t>NORTH STAR · 10-YEAR</t>
  </si>
  <si>
    <t>Mục tiêu không phải định hướng. North Star là mô tả phiên bản tốt nhất của bạn năm 2036.</t>
  </si>
  <si>
    <t>IDENTITY &amp; VISION  (Year 2036)</t>
  </si>
  <si>
    <t>Personal Mission</t>
  </si>
  <si>
    <t>Lý do tồn tại của tôi là…</t>
  </si>
  <si>
    <t>Personal Vision</t>
  </si>
  <si>
    <t>Năm 2036 tôi đang…</t>
  </si>
  <si>
    <t>Core Values</t>
  </si>
  <si>
    <t>3–5 giá trị cốt lõi…</t>
  </si>
  <si>
    <t>Identity Statement</t>
  </si>
  <si>
    <t>Tôi là người…</t>
  </si>
  <si>
    <t>Future Biography</t>
  </si>
  <si>
    <t>Một ngày lý tưởng của tôi…</t>
  </si>
  <si>
    <t>Legacy Statement</t>
  </si>
  <si>
    <t>Tôi để lại…</t>
  </si>
  <si>
    <t>CURRENT STATE vs FUTURE STATE</t>
  </si>
  <si>
    <t>Life Area</t>
  </si>
  <si>
    <t>What I do in 2036</t>
  </si>
  <si>
    <t>Current /10</t>
  </si>
  <si>
    <t>Target /10</t>
  </si>
  <si>
    <t>Progress</t>
  </si>
  <si>
    <t>…</t>
  </si>
  <si>
    <t>Family</t>
  </si>
  <si>
    <t>Impact</t>
  </si>
  <si>
    <t>LIFE PORTFOLIO STRATEGY</t>
  </si>
  <si>
    <t>Bạn không chỉ có một tài sản — bạn có 7 loại vốn. Tối ưu danh mục, không tối đa một KPI.</t>
  </si>
  <si>
    <t>7 LOẠI VỐN  ·  LIFE CAPITAL</t>
  </si>
  <si>
    <t>Capital</t>
  </si>
  <si>
    <t>Gap</t>
  </si>
  <si>
    <t>Priority</t>
  </si>
  <si>
    <t>Action Plan</t>
  </si>
  <si>
    <t>Investment</t>
  </si>
  <si>
    <t>Financial Capital</t>
  </si>
  <si>
    <t>Medium</t>
  </si>
  <si>
    <t>Tăng savings rate, đa dạng dòng tiền</t>
  </si>
  <si>
    <t>Career Capital</t>
  </si>
  <si>
    <t>High</t>
  </si>
  <si>
    <t>Hoàn thành 3 dự án chiến lược lớn</t>
  </si>
  <si>
    <t>Intellectual Capital</t>
  </si>
  <si>
    <t>Đọc 24 sách + xây mental models</t>
  </si>
  <si>
    <t>Social Capital</t>
  </si>
  <si>
    <t>Mở rộng network 20 lãnh đạo</t>
  </si>
  <si>
    <t>Health Capital</t>
  </si>
  <si>
    <t>VO2max, ngủ 7h, tập 4x/tuần</t>
  </si>
  <si>
    <t>Family Capital</t>
  </si>
  <si>
    <t>Deep time với gia đình hàng tuần</t>
  </si>
  <si>
    <t>Spiritual Capital</t>
  </si>
  <si>
    <t>Low</t>
  </si>
  <si>
    <t>Định kỳ reflection &amp; giá trị sống</t>
  </si>
  <si>
    <t>PORTFOLIO SCORE</t>
  </si>
  <si>
    <t>Phân bổ theo độ tuổi: 25–35 ưu tiên Career &amp; Intellectual · 35–45 Financial &amp; Leadership · 45–60 Investment &amp; Legacy.</t>
  </si>
  <si>
    <t>SUCCESS OPERATING SYSTEM AUDIT</t>
  </si>
  <si>
    <t>Chẩn đoán 8 yếu tố nền tảng của thành công cá nhân.</t>
  </si>
  <si>
    <t>8 YẾU TỐ  ·  SELF-ASSESSMENT</t>
  </si>
  <si>
    <t>Factor</t>
  </si>
  <si>
    <t>Reflection Question</t>
  </si>
  <si>
    <t>Improvement Plan</t>
  </si>
  <si>
    <t>Tôi có lý do đủ lớn để hành động mỗi ngày?</t>
  </si>
  <si>
    <t>Viết lại personal mission</t>
  </si>
  <si>
    <t>Energy</t>
  </si>
  <si>
    <t>Mức năng lượng thể chất &amp; tinh thần?</t>
  </si>
  <si>
    <t>Thiết kế lại sleep &amp; recovery</t>
  </si>
  <si>
    <t>Capability</t>
  </si>
  <si>
    <t>Năng lực hiện tại đủ cho mục tiêu?</t>
  </si>
  <si>
    <t>Lấp capability gap ưu tiên</t>
  </si>
  <si>
    <t>Self-Efficacy</t>
  </si>
  <si>
    <t>Tôi tin mình làm được?</t>
  </si>
  <si>
    <t>Tích lũy small wins có hệ thống</t>
  </si>
  <si>
    <t>Grit</t>
  </si>
  <si>
    <t>Tôi kiên trì qua khó khăn?</t>
  </si>
  <si>
    <t>Xây hệ thống thay vì dựa ý chí</t>
  </si>
  <si>
    <t>Ai biết, tin và sẵn sàng giúp tôi?</t>
  </si>
  <si>
    <t>Đầu tư có chủ đích vào network</t>
  </si>
  <si>
    <t>Opportunity Fit</t>
  </si>
  <si>
    <t>Cơ hội có khớp thế mạnh của tôi?</t>
  </si>
  <si>
    <t>Định vị lại sân chơi</t>
  </si>
  <si>
    <t>Timing</t>
  </si>
  <si>
    <t>Thời điểm có thuận lợi?</t>
  </si>
  <si>
    <t>Quan sát xu hướng &amp; chuẩn bị sớm</t>
  </si>
  <si>
    <t>SUCCESS OS SCORE</t>
  </si>
  <si>
    <t>PERSONAL BALANCED SCORECARD</t>
  </si>
  <si>
    <t>Đa số người chỉ theo dõi thu nhập — đó là sai lầm. Theo dõi 6 chiều cân bằng.</t>
  </si>
  <si>
    <t>6 DIMENSIONS  ·  OBJECTIVES &amp; KPIs</t>
  </si>
  <si>
    <t>Dimension</t>
  </si>
  <si>
    <t>Objective</t>
  </si>
  <si>
    <t>KPI</t>
  </si>
  <si>
    <t>Baseline</t>
  </si>
  <si>
    <t>Target</t>
  </si>
  <si>
    <t>Current</t>
  </si>
  <si>
    <t>Achievement</t>
  </si>
  <si>
    <t>Financial</t>
  </si>
  <si>
    <t>Tăng net worth bền vững</t>
  </si>
  <si>
    <t>Net worth growth %</t>
  </si>
  <si>
    <t>Lên Strategy/Transformation lead</t>
  </si>
  <si>
    <t>Strategic projects done</t>
  </si>
  <si>
    <t>Thể chất &amp; năng lượng đỉnh</t>
  </si>
  <si>
    <t>VO2max</t>
  </si>
  <si>
    <t>Quan hệ sâu &amp; network chất</t>
  </si>
  <si>
    <t>Deep conversations/qtr</t>
  </si>
  <si>
    <t>Trở thành chuyên gia lĩnh vực</t>
  </si>
  <si>
    <t>Books + analyses</t>
  </si>
  <si>
    <t>Sống đúng giá trị &amp; ý nghĩa</t>
  </si>
  <si>
    <t>Fulfillment score /10</t>
  </si>
  <si>
    <t>OVERALL</t>
  </si>
  <si>
    <t>BSC Index /10</t>
  </si>
  <si>
    <t>PERSONAL OKR SYSTEM</t>
  </si>
  <si>
    <t>To-do list ≠ chiến lược. Objectives + Key Results, review mỗi quý.</t>
  </si>
  <si>
    <t>OVERALL OKR SCORE (weighted):</t>
  </si>
  <si>
    <t>OBJECTIVE 1 — Trở thành chuyên gia chiến lược ngân hàng</t>
  </si>
  <si>
    <t>Objective / Key Result</t>
  </si>
  <si>
    <t>Detail</t>
  </si>
  <si>
    <t>Weight</t>
  </si>
  <si>
    <t>Confidence</t>
  </si>
  <si>
    <t>Owner</t>
  </si>
  <si>
    <t>Due</t>
  </si>
  <si>
    <t>KR1 · Đọc 24 cuốn sách</t>
  </si>
  <si>
    <t>Sách chiến lược/tài chính/lãnh đạo</t>
  </si>
  <si>
    <t>Self</t>
  </si>
  <si>
    <t>KR2 · Xuất bản 12 bài phân tích</t>
  </si>
  <si>
    <t>Thought leadership nội bộ/ngoài</t>
  </si>
  <si>
    <t>Objective 1 score</t>
  </si>
  <si>
    <t>OBJECTIVE 2 — Xây nền tảng tài chính gia đình</t>
  </si>
  <si>
    <t>KR1 · Tăng tài sản ròng 25%</t>
  </si>
  <si>
    <t>Net worth YoY</t>
  </si>
  <si>
    <t>KR2 · Quỹ dự phòng 12 tháng</t>
  </si>
  <si>
    <t>Emergency fund</t>
  </si>
  <si>
    <t>KR3 · Đầu tư định kỳ hàng tháng</t>
  </si>
  <si>
    <t>DCA tự động</t>
  </si>
  <si>
    <t>Ongoing</t>
  </si>
  <si>
    <t>Objective 2 score</t>
  </si>
  <si>
    <t>OKR Index /10</t>
  </si>
  <si>
    <t>LIFE CAPITAL ALLOCATION ENGINE</t>
  </si>
  <si>
    <t>Thành công không đến từ kiếm nhiều hơn, mà từ phân bổ vốn tốt hơn (Buffett).</t>
  </si>
  <si>
    <t>TIME · ENERGY · ATTENTION · MONEY  ·  168 giờ/tuần</t>
  </si>
  <si>
    <t>Category</t>
  </si>
  <si>
    <t>Current %</t>
  </si>
  <si>
    <t>Ideal %</t>
  </si>
  <si>
    <t>Life ROI</t>
  </si>
  <si>
    <t>Note</t>
  </si>
  <si>
    <t>Đang chiếm tỉ trọng lớn — cần tái cân bằng</t>
  </si>
  <si>
    <t>Tài sản nền tảng, tăng đầu tư</t>
  </si>
  <si>
    <t>Deep time chất lượng</t>
  </si>
  <si>
    <t>Compounding cao nhất</t>
  </si>
  <si>
    <t>Relationship</t>
  </si>
  <si>
    <t>Duy trì kết nối</t>
  </si>
  <si>
    <t>DCA + tài sản sinh lời</t>
  </si>
  <si>
    <t>Spiritual Growth</t>
  </si>
  <si>
    <t>Ý nghĩa &amp; giá trị</t>
  </si>
  <si>
    <t>TOTAL</t>
  </si>
  <si>
    <t>ALLOCATION SCORE</t>
  </si>
  <si>
    <t>Quy tắc: tăng đầu tư vào High-ROI (học tập, sức khỏe, gia đình); cắt Low/Negative-ROI (social media vô thức, drama).</t>
  </si>
  <si>
    <t>CAREER PORTFOLIO STRATEGY</t>
  </si>
  <si>
    <t>Lộ trình: FP&amp;A → Strategy → Transformation → Leadership.</t>
  </si>
  <si>
    <t>CAPABILITY MATRIX  ·  Level 1→4</t>
  </si>
  <si>
    <t>Stage</t>
  </si>
  <si>
    <t>Competency</t>
  </si>
  <si>
    <t>Current /4</t>
  </si>
  <si>
    <t>Target /4</t>
  </si>
  <si>
    <t>Development Plan</t>
  </si>
  <si>
    <t>1 · FP&amp;A</t>
  </si>
  <si>
    <t>Financial Analysis &amp; Modeling</t>
  </si>
  <si>
    <t>Duy trì, mentor người khác</t>
  </si>
  <si>
    <t>Budgeting &amp; Forecasting</t>
  </si>
  <si>
    <t>Chuẩn hoá quy trình</t>
  </si>
  <si>
    <t>2 · Strategy</t>
  </si>
  <si>
    <t>Market &amp; Competitive Intelligence</t>
  </si>
  <si>
    <t>Khoá strategy + case thực tế</t>
  </si>
  <si>
    <t>Growth &amp; Portfolio Planning</t>
  </si>
  <si>
    <t>Dẫn 1 dự án growth</t>
  </si>
  <si>
    <t>3 · Transformation</t>
  </si>
  <si>
    <t>Change Management</t>
  </si>
  <si>
    <t>Cert + dẫn 1 sáng kiến đổi mới</t>
  </si>
  <si>
    <t>Operating Model &amp; Architecture</t>
  </si>
  <si>
    <t>Shadow transformation lead</t>
  </si>
  <si>
    <t>4 · Leadership</t>
  </si>
  <si>
    <t>Vision &amp; Influence</t>
  </si>
  <si>
    <t>Coaching + visibility nội bộ</t>
  </si>
  <si>
    <t>Capital Allocation</t>
  </si>
  <si>
    <t>Học từ board/CFO</t>
  </si>
  <si>
    <t>CAREER INDEX /10</t>
  </si>
  <si>
    <t>QUARTERLY PERSONAL BUSINESS REVIEW (QPBR)</t>
  </si>
  <si>
    <t>Họp chiến lược với chính mình — mỗi quý một lần. Không tối ưu tất cả, tối ưu đòn bẩy lớn nhất.</t>
  </si>
  <si>
    <t>Quarter:</t>
  </si>
  <si>
    <t>Q4 2026</t>
  </si>
  <si>
    <t>1 · QUARTER HIGHLIGHTS</t>
  </si>
  <si>
    <t>• …</t>
  </si>
  <si>
    <t>2 · WHAT WENT WELL (đòn bẩy)</t>
  </si>
  <si>
    <t>3 · WHAT DID NOT GO WELL (kéo lùi)</t>
  </si>
  <si>
    <t>4 · LESSONS LEARNED</t>
  </si>
  <si>
    <t>5 · LIFE CAPITAL PERFORMANCE</t>
  </si>
  <si>
    <t>Comment</t>
  </si>
  <si>
    <t>Intellectual</t>
  </si>
  <si>
    <t>Social</t>
  </si>
  <si>
    <t>Spiritual</t>
  </si>
  <si>
    <t>QUARTER SCORE</t>
  </si>
  <si>
    <t>6 · STRATEGIC RISKS</t>
  </si>
  <si>
    <t>Risk</t>
  </si>
  <si>
    <t>Mitigation</t>
  </si>
  <si>
    <t>Severity</t>
  </si>
  <si>
    <t>Burnout</t>
  </si>
  <si>
    <t>Recovery &amp; boundaries</t>
  </si>
  <si>
    <t>Career Stagnation</t>
  </si>
  <si>
    <t>Visibility &amp; mới kỹ năng</t>
  </si>
  <si>
    <t>Relationship Risk</t>
  </si>
  <si>
    <t>Deep time định kỳ</t>
  </si>
  <si>
    <t>Financial Risk</t>
  </si>
  <si>
    <t>Emergency fund + diversify</t>
  </si>
  <si>
    <t>7 · NEXT QUARTER — TOP 3 PRIORITIES (không quá 3)</t>
  </si>
  <si>
    <t>Priority 1</t>
  </si>
  <si>
    <t>Priority 2</t>
  </si>
  <si>
    <t>Priority 3</t>
  </si>
  <si>
    <t>ANNUAL LIFE STRATEGY REVIEW</t>
  </si>
  <si>
    <t>CEO giỏi không chỉ review KPI — họ review chiến lược. Mỗi năm một lần.</t>
  </si>
  <si>
    <t>Year:</t>
  </si>
  <si>
    <t>2026</t>
  </si>
  <si>
    <t>PART A · 10 CÂU HỎI CHIẾN LƯỢC</t>
  </si>
  <si>
    <t>Câu hỏi</t>
  </si>
  <si>
    <t>Trả lời</t>
  </si>
  <si>
    <t>1 · Tôi có còn muốn cuộc đời hiện tại?</t>
  </si>
  <si>
    <t>2 · Nếu bắt đầu lại, tôi có chọn con đường này?</t>
  </si>
  <si>
    <t>3 · Điều gì tạo giá trị lớn nhất?</t>
  </si>
  <si>
    <t>4 · Điều gì tiêu hao năng lượng lớn nhất?</t>
  </si>
  <si>
    <t>5 · Tôi có đầu tư thời gian đúng chỗ?</t>
  </si>
  <si>
    <t>6 · Điều gì đã thay đổi trong môi trường?</t>
  </si>
  <si>
    <t>7 · Những kỹ năng nào đang tăng giá?</t>
  </si>
  <si>
    <t>8 · Những kỹ năng nào đang mất giá?</t>
  </si>
  <si>
    <t>9 · Ai là người tôi cần trở thành tiếp theo?</t>
  </si>
  <si>
    <t>10 · Điều gì sẽ khiến tôi tiếc nuối nếu không làm?</t>
  </si>
  <si>
    <t>PART B · ANNUAL SUMMARY</t>
  </si>
  <si>
    <t>Wins</t>
  </si>
  <si>
    <t>Losses</t>
  </si>
  <si>
    <t>Major Decisions</t>
  </si>
  <si>
    <t>Capability Growth</t>
  </si>
  <si>
    <t>Life Capital Growth</t>
  </si>
  <si>
    <t>North Star Alignment</t>
  </si>
  <si>
    <t>Strategic Reflection</t>
  </si>
  <si>
    <t>PART C · NEXT YEAR — STRATEGIC PRIORITIES</t>
  </si>
  <si>
    <t>Theme 1</t>
  </si>
  <si>
    <t>Theme 2</t>
  </si>
  <si>
    <t>Theme 3</t>
  </si>
  <si>
    <t>BIG DECISION FRAMEWORK</t>
  </si>
  <si>
    <t>Cuộc đời được quyết định bởi vài quyết định lớn — không phải hàng nghìn quyết định nhỏ.</t>
  </si>
  <si>
    <t>Decision under review:</t>
  </si>
  <si>
    <t>Career Change — chuyển sang vai trò Strategy Lead</t>
  </si>
  <si>
    <t>WEIGHTED SCORING MODEL  ·  chấm 1–10 cho mỗi option</t>
  </si>
  <si>
    <t>Criteria</t>
  </si>
  <si>
    <t>Opt A: Nhận vai trò mới</t>
  </si>
  <si>
    <t>Opt B: Giữ vai trò hiện tại</t>
  </si>
  <si>
    <t>Alignment (North Star)</t>
  </si>
  <si>
    <t>Growth</t>
  </si>
  <si>
    <t>Financial Impact</t>
  </si>
  <si>
    <t>Relationship Impact</t>
  </si>
  <si>
    <t>Health Impact</t>
  </si>
  <si>
    <t>Optionality</t>
  </si>
  <si>
    <t>Regret Test (10y)</t>
  </si>
  <si>
    <t>WEIGHTED SCORE</t>
  </si>
  <si>
    <t>WEIGHT TOTAL</t>
  </si>
  <si>
    <t>RECOMMENDATION (auto)</t>
  </si>
  <si>
    <t>PERSONAL BOARD OF DIRECTORS</t>
  </si>
  <si>
    <t>Không ai nên tự quản trị cuộc đời một mình. Gặp board tối thiểu 1 quý/lần.</t>
  </si>
  <si>
    <t>ADVISORS</t>
  </si>
  <si>
    <t>Name</t>
  </si>
  <si>
    <t>Role</t>
  </si>
  <si>
    <t>Area of Expertise</t>
  </si>
  <si>
    <t>Frequency</t>
  </si>
  <si>
    <t>Last Met</t>
  </si>
  <si>
    <t>Key Advice / Action</t>
  </si>
  <si>
    <t>Strength /10</t>
  </si>
  <si>
    <t>Mentor</t>
  </si>
  <si>
    <t>Lãnh đạo cấp cao</t>
  </si>
  <si>
    <t>Quarterly</t>
  </si>
  <si>
    <t>—</t>
  </si>
  <si>
    <t>Challenger</t>
  </si>
  <si>
    <t>Tư duy phản biện</t>
  </si>
  <si>
    <t>Monthly</t>
  </si>
  <si>
    <t>Expert</t>
  </si>
  <si>
    <t>Chiến lược/Tài chính</t>
  </si>
  <si>
    <t>Friend</t>
  </si>
  <si>
    <t>Hiểu &amp; ủng hộ</t>
  </si>
  <si>
    <t>Partner</t>
  </si>
  <si>
    <t>Vợ/Chồng</t>
  </si>
  <si>
    <t>Weekly</t>
  </si>
  <si>
    <t>NETWORK STRENGTH</t>
  </si>
  <si>
    <t>LIFE SCENARIO PLANNING 2030–2040</t>
  </si>
  <si>
    <t>McKinsey dùng scenario planning. Nếu mỗi kịch bản xảy ra — tôi cần chuẩn bị gì từ hôm nay?</t>
  </si>
  <si>
    <t>4 SCENARIOS</t>
  </si>
  <si>
    <t>A · Best Case</t>
  </si>
  <si>
    <t>B · Base Case</t>
  </si>
  <si>
    <t>C · Worst Case</t>
  </si>
  <si>
    <t>D · Transformational</t>
  </si>
  <si>
    <t>Lifestyle</t>
  </si>
  <si>
    <t>Key Risks</t>
  </si>
  <si>
    <t>Opportunities</t>
  </si>
  <si>
    <t>Prep từ hôm nay</t>
  </si>
  <si>
    <t>ATTRACTIVENESS &amp; PROBABILITY</t>
  </si>
  <si>
    <t>Metric</t>
  </si>
  <si>
    <t>Best</t>
  </si>
  <si>
    <t>Base</t>
  </si>
  <si>
    <t>Worst</t>
  </si>
  <si>
    <t>Transformational</t>
  </si>
  <si>
    <t>Attractiveness /10</t>
  </si>
  <si>
    <t>Probability %</t>
  </si>
  <si>
    <t>Preparedness /10</t>
  </si>
  <si>
    <t>Prob total</t>
  </si>
  <si>
    <t>PERSONAL TRANSFORMATION OFFICE (PTO)</t>
  </si>
  <si>
    <t>Transformation không phải cải thiện — là thay đổi bản sắc. Tầng cao nhất của PSO.</t>
  </si>
  <si>
    <t>TRANSFORMATION INDEX:</t>
  </si>
  <si>
    <t>4 GIAI ĐOẠN  ·  STAGE PROGRESS</t>
  </si>
  <si>
    <t>Mô tả</t>
  </si>
  <si>
    <t>Progress %</t>
  </si>
  <si>
    <t>Awareness</t>
  </si>
  <si>
    <t>Nhận ra giới hạn hiện tại</t>
  </si>
  <si>
    <t>Reframing</t>
  </si>
  <si>
    <t>Thay đổi cách nhìn</t>
  </si>
  <si>
    <t>Reinvention</t>
  </si>
  <si>
    <t>Trở thành phiên bản mới</t>
  </si>
  <si>
    <t>Institutionalization</t>
  </si>
  <si>
    <t>Biến thành thói quen</t>
  </si>
  <si>
    <t>SHIFTS TRACKER</t>
  </si>
  <si>
    <t>Shift</t>
  </si>
  <si>
    <t>From</t>
  </si>
  <si>
    <t>To</t>
  </si>
  <si>
    <t>Identity Shift</t>
  </si>
  <si>
    <t>Chuyên viên FP&amp;A</t>
  </si>
  <si>
    <t>Lãnh đạo chiến lược</t>
  </si>
  <si>
    <t>Capability Shift</t>
  </si>
  <si>
    <t>Phân tích</t>
  </si>
  <si>
    <t>Định hình &amp; dẫn dắt</t>
  </si>
  <si>
    <t>Behavior Shift</t>
  </si>
  <si>
    <t>Phản ứng</t>
  </si>
  <si>
    <t>Thiết kế có chủ đích</t>
  </si>
  <si>
    <t>Network Shift</t>
  </si>
  <si>
    <t>Đồng nghiệp</t>
  </si>
  <si>
    <t>Lãnh đạo &amp; mentor</t>
  </si>
  <si>
    <t>Opportunity Shift</t>
  </si>
  <si>
    <t>Thực thi</t>
  </si>
  <si>
    <t>Ra quyết định vốn</t>
  </si>
  <si>
    <t>CEO DASHBOARD — FORTUNE 500 LIFE COCKPIT</t>
  </si>
  <si>
    <t>The ultimate executive view of your life enterprise.</t>
  </si>
  <si>
    <t>CORE SCORES</t>
  </si>
  <si>
    <t>LIFE SCORE /10</t>
  </si>
  <si>
    <t>PURPOSE SCORE /10</t>
  </si>
  <si>
    <t>ENERGY SCORE /10</t>
  </si>
  <si>
    <t>CAPABILITY SCORE /10</t>
  </si>
  <si>
    <t>CAPITAL SCORECARD (heatmap)</t>
  </si>
  <si>
    <t>TREND ANALYSIS  ·  QUARTERLY &amp; ANNUAL</t>
  </si>
  <si>
    <t>Period</t>
  </si>
  <si>
    <t>Gauge data</t>
  </si>
  <si>
    <t>2024</t>
  </si>
  <si>
    <t>Score</t>
  </si>
  <si>
    <t>2025</t>
  </si>
  <si>
    <t>Rest</t>
  </si>
  <si>
    <t>Q1 26</t>
  </si>
  <si>
    <t>Q2 26</t>
  </si>
  <si>
    <t>Q3 26</t>
  </si>
  <si>
    <t>Q4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</si>
</sst>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charset val="1"/>
    </font>
    <font>
      <b/>
      <sz val="20"/>
      <color rgb="FFFFFFFF"/>
      <name val="Calibri"/>
      <family val="2"/>
    </font>
    <font>
      <i/>
      <sz val="10.5"/>
      <color rgb="FF6E7B8A"/>
      <name val="Calibri"/>
      <family val="2"/>
    </font>
    <font>
      <b/>
      <sz val="12"/>
      <color rgb="FF1F3A5F"/>
      <name val="Calibri"/>
      <family val="2"/>
    </font>
    <font>
      <b/>
      <sz val="8.5"/>
      <color rgb="FF5A6B7B"/>
      <name val="Calibri"/>
      <family val="2"/>
    </font>
    <font>
      <b/>
      <sz val="26"/>
      <color rgb="FF1F3A5F"/>
      <name val="Calibri"/>
      <family val="2"/>
    </font>
    <font>
      <b/>
      <sz val="9.5"/>
      <color rgb="FFFFFFFF"/>
      <name val="Calibri"/>
      <family val="2"/>
    </font>
    <font>
      <b/>
      <sz val="10.5"/>
      <color rgb="FF222222"/>
      <name val="Calibri"/>
      <family val="2"/>
    </font>
    <font>
      <b/>
      <sz val="9"/>
      <color rgb="FF5A6B7B"/>
      <name val="Calibri"/>
      <family val="2"/>
    </font>
    <font>
      <sz val="10.5"/>
      <color rgb="FF0000FF"/>
      <name val="Calibri"/>
      <family val="2"/>
    </font>
    <font>
      <b/>
      <sz val="10"/>
      <color rgb="FF1F3A5F"/>
      <name val="Calibri"/>
      <family val="2"/>
    </font>
    <font>
      <b/>
      <sz val="11"/>
      <color rgb="FF1F3A5F"/>
      <name val="Calibri"/>
      <family val="2"/>
    </font>
    <font>
      <sz val="10.5"/>
      <color rgb="FF222222"/>
      <name val="Calibri"/>
      <family val="2"/>
    </font>
    <font>
      <i/>
      <sz val="9"/>
      <color rgb="FF8A97A6"/>
      <name val="Calibri"/>
      <family val="2"/>
    </font>
    <font>
      <b/>
      <sz val="14"/>
      <color rgb="FF1F3A5F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1F3A5F"/>
        <bgColor rgb="FF222222"/>
      </patternFill>
    </fill>
    <fill>
      <patternFill patternType="solid">
        <fgColor rgb="FFE7E1F2"/>
        <bgColor rgb="FFD6E4F0"/>
      </patternFill>
    </fill>
    <fill>
      <patternFill patternType="solid">
        <fgColor rgb="FFD9EAD9"/>
        <bgColor rgb="FFD6E4F0"/>
      </patternFill>
    </fill>
    <fill>
      <patternFill patternType="solid">
        <fgColor rgb="FFD6E4F0"/>
        <bgColor rgb="FFD9EAD9"/>
      </patternFill>
    </fill>
    <fill>
      <patternFill patternType="solid">
        <fgColor rgb="FF2E5E8C"/>
        <bgColor rgb="FF4672A8"/>
      </patternFill>
    </fill>
    <fill>
      <patternFill patternType="solid">
        <fgColor rgb="FFF2F2F2"/>
        <bgColor rgb="FFF9F9F9"/>
      </patternFill>
    </fill>
  </fills>
  <borders count="3">
    <border>
      <left/>
      <right/>
      <top/>
      <bottom/>
      <diagonal/>
    </border>
    <border>
      <left/>
      <right/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9" fillId="0" borderId="2" xfId="0" applyFont="1" applyBorder="1" applyAlignment="1">
      <alignment horizontal="left" vertical="top" wrapText="1"/>
    </xf>
    <xf numFmtId="0" fontId="6" fillId="6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164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8" fillId="0" borderId="0" xfId="0" applyFont="1"/>
    <xf numFmtId="0" fontId="7" fillId="0" borderId="0" xfId="0" applyFont="1"/>
    <xf numFmtId="0" fontId="0" fillId="0" borderId="0" xfId="0" applyAlignment="1">
      <alignment horizontal="center" vertical="center" wrapText="1"/>
    </xf>
    <xf numFmtId="164" fontId="9" fillId="0" borderId="0" xfId="0" applyNumberFormat="1" applyFont="1" applyAlignment="1">
      <alignment horizontal="center" vertical="center" wrapText="1"/>
    </xf>
    <xf numFmtId="0" fontId="7" fillId="7" borderId="2" xfId="0" applyFont="1" applyFill="1" applyBorder="1" applyAlignment="1">
      <alignment horizontal="left" vertical="top" wrapText="1"/>
    </xf>
    <xf numFmtId="0" fontId="9" fillId="0" borderId="2" xfId="0" applyFont="1" applyBorder="1" applyAlignment="1">
      <alignment horizontal="left" vertical="center" wrapText="1"/>
    </xf>
    <xf numFmtId="164" fontId="9" fillId="0" borderId="2" xfId="0" applyNumberFormat="1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0" fontId="10" fillId="7" borderId="2" xfId="0" applyFont="1" applyFill="1" applyBorder="1"/>
    <xf numFmtId="0" fontId="0" fillId="7" borderId="2" xfId="0" applyFill="1" applyBorder="1"/>
    <xf numFmtId="9" fontId="11" fillId="7" borderId="2" xfId="0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164" fontId="11" fillId="7" borderId="2" xfId="0" applyNumberFormat="1" applyFont="1" applyFill="1" applyBorder="1" applyAlignment="1">
      <alignment horizontal="center" vertical="center" wrapText="1"/>
    </xf>
    <xf numFmtId="164" fontId="0" fillId="7" borderId="2" xfId="0" applyNumberFormat="1" applyFill="1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 wrapText="1"/>
    </xf>
    <xf numFmtId="1" fontId="9" fillId="0" borderId="2" xfId="0" applyNumberFormat="1" applyFont="1" applyBorder="1" applyAlignment="1">
      <alignment horizontal="center" vertical="center" wrapText="1"/>
    </xf>
    <xf numFmtId="0" fontId="0" fillId="0" borderId="2" xfId="0" applyBorder="1"/>
    <xf numFmtId="0" fontId="0" fillId="7" borderId="2" xfId="0" applyFill="1" applyBorder="1" applyAlignment="1">
      <alignment horizontal="center" vertical="center" wrapText="1"/>
    </xf>
    <xf numFmtId="164" fontId="11" fillId="0" borderId="0" xfId="0" applyNumberFormat="1" applyFont="1" applyAlignment="1">
      <alignment horizontal="center" vertical="center" wrapText="1"/>
    </xf>
    <xf numFmtId="0" fontId="11" fillId="0" borderId="0" xfId="0" applyFont="1"/>
    <xf numFmtId="9" fontId="9" fillId="0" borderId="2" xfId="0" applyNumberFormat="1" applyFont="1" applyBorder="1" applyAlignment="1">
      <alignment horizontal="center" vertical="center" wrapText="1"/>
    </xf>
    <xf numFmtId="9" fontId="7" fillId="0" borderId="0" xfId="0" applyNumberFormat="1" applyFont="1" applyAlignment="1">
      <alignment horizontal="center" vertical="center" wrapText="1"/>
    </xf>
    <xf numFmtId="9" fontId="10" fillId="7" borderId="2" xfId="0" applyNumberFormat="1" applyFont="1" applyFill="1" applyBorder="1" applyAlignment="1">
      <alignment horizontal="center" vertical="center" wrapText="1"/>
    </xf>
    <xf numFmtId="0" fontId="10" fillId="7" borderId="0" xfId="0" applyFont="1" applyFill="1"/>
    <xf numFmtId="0" fontId="0" fillId="7" borderId="0" xfId="0" applyFill="1"/>
    <xf numFmtId="164" fontId="11" fillId="7" borderId="0" xfId="0" applyNumberFormat="1" applyFont="1" applyFill="1" applyAlignment="1">
      <alignment horizontal="center" vertical="center" wrapText="1"/>
    </xf>
    <xf numFmtId="0" fontId="9" fillId="0" borderId="0" xfId="0" applyFont="1"/>
    <xf numFmtId="0" fontId="0" fillId="0" borderId="2" xfId="0" applyBorder="1" applyAlignment="1">
      <alignment horizontal="left" vertical="center" wrapText="1"/>
    </xf>
    <xf numFmtId="0" fontId="7" fillId="0" borderId="2" xfId="0" applyFont="1" applyBorder="1"/>
    <xf numFmtId="0" fontId="7" fillId="0" borderId="2" xfId="0" applyFont="1" applyBorder="1" applyAlignment="1">
      <alignment horizontal="left" vertical="top" wrapText="1"/>
    </xf>
    <xf numFmtId="0" fontId="7" fillId="7" borderId="2" xfId="0" applyFont="1" applyFill="1" applyBorder="1"/>
    <xf numFmtId="9" fontId="0" fillId="0" borderId="0" xfId="0" applyNumberForma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7" fillId="7" borderId="2" xfId="0" applyFont="1" applyFill="1" applyBorder="1" applyAlignment="1">
      <alignment horizontal="left" vertical="center" wrapText="1"/>
    </xf>
    <xf numFmtId="1" fontId="0" fillId="0" borderId="0" xfId="0" applyNumberFormat="1"/>
    <xf numFmtId="164" fontId="5" fillId="5" borderId="1" xfId="0" applyNumberFormat="1" applyFont="1" applyFill="1" applyBorder="1" applyAlignment="1">
      <alignment horizontal="left" vertical="center" indent="1"/>
    </xf>
    <xf numFmtId="164" fontId="5" fillId="4" borderId="1" xfId="0" applyNumberFormat="1" applyFont="1" applyFill="1" applyBorder="1" applyAlignment="1">
      <alignment horizontal="left" vertical="center" indent="1"/>
    </xf>
    <xf numFmtId="9" fontId="5" fillId="3" borderId="1" xfId="0" applyNumberFormat="1" applyFont="1" applyFill="1" applyBorder="1" applyAlignment="1">
      <alignment horizontal="left" vertical="center" indent="1"/>
    </xf>
    <xf numFmtId="0" fontId="3" fillId="3" borderId="0" xfId="0" applyFont="1" applyFill="1" applyAlignment="1">
      <alignment horizontal="left" vertical="center" indent="1"/>
    </xf>
    <xf numFmtId="0" fontId="4" fillId="5" borderId="1" xfId="0" applyFont="1" applyFill="1" applyBorder="1" applyAlignment="1">
      <alignment horizontal="left" vertical="center" indent="1"/>
    </xf>
    <xf numFmtId="0" fontId="4" fillId="4" borderId="1" xfId="0" applyFont="1" applyFill="1" applyBorder="1" applyAlignment="1">
      <alignment horizontal="left" vertical="center" indent="1"/>
    </xf>
    <xf numFmtId="0" fontId="4" fillId="3" borderId="1" xfId="0" applyFont="1" applyFill="1" applyBorder="1" applyAlignment="1">
      <alignment horizontal="left" vertical="center" indent="1"/>
    </xf>
    <xf numFmtId="0" fontId="1" fillId="2" borderId="0" xfId="0" applyFont="1" applyFill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9" fillId="0" borderId="2" xfId="0" applyFont="1" applyBorder="1" applyAlignment="1">
      <alignment horizontal="left" vertical="top" wrapText="1"/>
    </xf>
    <xf numFmtId="0" fontId="3" fillId="5" borderId="0" xfId="0" applyFont="1" applyFill="1" applyAlignment="1">
      <alignment horizontal="left" vertical="center" indent="1"/>
    </xf>
    <xf numFmtId="0" fontId="13" fillId="0" borderId="0" xfId="0" applyFont="1" applyAlignment="1">
      <alignment horizontal="left" vertical="top" wrapText="1"/>
    </xf>
    <xf numFmtId="9" fontId="14" fillId="4" borderId="0" xfId="0" applyNumberFormat="1" applyFont="1" applyFill="1" applyAlignment="1">
      <alignment horizontal="center" vertical="center" wrapText="1"/>
    </xf>
    <xf numFmtId="0" fontId="3" fillId="5" borderId="2" xfId="0" applyFont="1" applyFill="1" applyBorder="1" applyAlignment="1">
      <alignment horizontal="left" vertical="center" indent="1"/>
    </xf>
    <xf numFmtId="0" fontId="9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3" fillId="4" borderId="0" xfId="0" applyFont="1" applyFill="1" applyAlignment="1">
      <alignment horizontal="left" vertical="center" indent="1"/>
    </xf>
    <xf numFmtId="0" fontId="12" fillId="0" borderId="2" xfId="0" applyFont="1" applyBorder="1" applyAlignment="1">
      <alignment horizontal="left" vertical="center" wrapText="1"/>
    </xf>
    <xf numFmtId="0" fontId="0" fillId="7" borderId="0" xfId="0" applyFill="1"/>
    <xf numFmtId="0" fontId="3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9" fontId="14" fillId="3" borderId="0" xfId="0" applyNumberFormat="1" applyFont="1" applyFill="1" applyAlignment="1">
      <alignment horizontal="center" vertical="center" wrapText="1"/>
    </xf>
    <xf numFmtId="9" fontId="5" fillId="4" borderId="1" xfId="0" applyNumberFormat="1" applyFont="1" applyFill="1" applyBorder="1" applyAlignment="1">
      <alignment horizontal="left" vertical="center" indent="1"/>
    </xf>
    <xf numFmtId="164" fontId="5" fillId="3" borderId="1" xfId="0" applyNumberFormat="1" applyFont="1" applyFill="1" applyBorder="1" applyAlignment="1">
      <alignment horizontal="left" vertical="center" indent="1"/>
    </xf>
  </cellXfs>
  <cellStyles count="1">
    <cellStyle name="Normal" xfId="0" builtinId="0"/>
  </cellStyles>
  <dxfs count="9">
    <dxf>
      <fill>
        <patternFill>
          <bgColor rgb="FFF4CCCC"/>
        </patternFill>
      </fill>
    </dxf>
    <dxf>
      <fill>
        <patternFill>
          <bgColor rgb="FFFCF3D4"/>
        </patternFill>
      </fill>
    </dxf>
    <dxf>
      <fill>
        <patternFill>
          <bgColor rgb="FFD9EAD9"/>
        </patternFill>
      </fill>
    </dxf>
    <dxf>
      <fill>
        <patternFill>
          <bgColor rgb="FFF4CCCC"/>
        </patternFill>
      </fill>
    </dxf>
    <dxf>
      <fill>
        <patternFill>
          <bgColor rgb="FFFCF3D4"/>
        </patternFill>
      </fill>
    </dxf>
    <dxf>
      <fill>
        <patternFill>
          <bgColor rgb="FFD9EAD9"/>
        </patternFill>
      </fill>
    </dxf>
    <dxf>
      <fill>
        <patternFill>
          <bgColor rgb="FFD9EAD9"/>
        </patternFill>
      </fill>
    </dxf>
    <dxf>
      <fill>
        <patternFill>
          <bgColor rgb="FFF4CCCC"/>
        </patternFill>
      </fill>
    </dxf>
    <dxf>
      <fill>
        <patternFill>
          <bgColor rgb="FFFCF3D4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AA64F"/>
      <rgbColor rgb="FF800080"/>
      <rgbColor rgb="FF4F81BD"/>
      <rgbColor rgb="FFE7E1F2"/>
      <rgbColor rgb="FF878787"/>
      <rgbColor rgb="FF93A9CE"/>
      <rgbColor rgb="FFAB4744"/>
      <rgbColor rgb="FFFCF3D4"/>
      <rgbColor rgb="FFD6E4F0"/>
      <rgbColor rgb="FF660066"/>
      <rgbColor rgb="FFDC853E"/>
      <rgbColor rgb="FF4672A8"/>
      <rgbColor rgb="FFD9D9D9"/>
      <rgbColor rgb="FF000080"/>
      <rgbColor rgb="FFFF00FF"/>
      <rgbColor rgb="FFFFFF00"/>
      <rgbColor rgb="FF00FFFF"/>
      <rgbColor rgb="FF800080"/>
      <rgbColor rgb="FF800000"/>
      <rgbColor rgb="FF5A6B7B"/>
      <rgbColor rgb="FF0000FF"/>
      <rgbColor rgb="FF00CCFF"/>
      <rgbColor rgb="FFF2F2F2"/>
      <rgbColor rgb="FFD9EAD9"/>
      <rgbColor rgb="FFF9F9F9"/>
      <rgbColor rgb="FF99CCFF"/>
      <rgbColor rgb="FFFF99CC"/>
      <rgbColor rgb="FF6E7B8A"/>
      <rgbColor rgb="FFF4CCCC"/>
      <rgbColor rgb="FF4A7EBB"/>
      <rgbColor rgb="FF33CCCC"/>
      <rgbColor rgb="FF99CC00"/>
      <rgbColor rgb="FFFFCC00"/>
      <rgbColor rgb="FFFF9900"/>
      <rgbColor rgb="FFC0504D"/>
      <rgbColor rgb="FF725990"/>
      <rgbColor rgb="FF8A97A6"/>
      <rgbColor rgb="FF1F3A5F"/>
      <rgbColor rgb="FF4299B0"/>
      <rgbColor rgb="FF003300"/>
      <rgbColor rgb="FF333300"/>
      <rgbColor rgb="FFBE4B48"/>
      <rgbColor rgb="FF8E44AD"/>
      <rgbColor rgb="FF2E5E8C"/>
      <rgbColor rgb="FF22222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Life Capital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radarChart>
        <c:radarStyle val="filled"/>
        <c:varyColors val="0"/>
        <c:ser>
          <c:idx val="0"/>
          <c:order val="0"/>
          <c:tx>
            <c:strRef>
              <c:f>'Life Portfolio'!$C$6</c:f>
              <c:strCache>
                <c:ptCount val="1"/>
                <c:pt idx="0">
                  <c:v>Current /10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VN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'Life Portfolio'!$B$7:$B$13</c:f>
              <c:strCache>
                <c:ptCount val="7"/>
                <c:pt idx="0">
                  <c:v>Financial Capital</c:v>
                </c:pt>
                <c:pt idx="1">
                  <c:v>Career Capital</c:v>
                </c:pt>
                <c:pt idx="2">
                  <c:v>Intellectual Capital</c:v>
                </c:pt>
                <c:pt idx="3">
                  <c:v>Social Capital</c:v>
                </c:pt>
                <c:pt idx="4">
                  <c:v>Health Capital</c:v>
                </c:pt>
                <c:pt idx="5">
                  <c:v>Family Capital</c:v>
                </c:pt>
                <c:pt idx="6">
                  <c:v>Spiritual Capital</c:v>
                </c:pt>
              </c:strCache>
            </c:strRef>
          </c:cat>
          <c:val>
            <c:numRef>
              <c:f>'Life Portfolio'!$C$7:$C$13</c:f>
              <c:numCache>
                <c:formatCode>0.0</c:formatCode>
                <c:ptCount val="7"/>
                <c:pt idx="0">
                  <c:v>6</c:v>
                </c:pt>
                <c:pt idx="1">
                  <c:v>7</c:v>
                </c:pt>
                <c:pt idx="2">
                  <c:v>7</c:v>
                </c:pt>
                <c:pt idx="3">
                  <c:v>5</c:v>
                </c:pt>
                <c:pt idx="4">
                  <c:v>5</c:v>
                </c:pt>
                <c:pt idx="5">
                  <c:v>6</c:v>
                </c:pt>
                <c:pt idx="6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46-6A4F-9F1B-CB4061536F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2523731"/>
        <c:axId val="64040414"/>
      </c:radarChart>
      <c:catAx>
        <c:axId val="82523731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noFill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VN"/>
          </a:p>
        </c:txPr>
        <c:crossAx val="64040414"/>
        <c:crosses val="autoZero"/>
        <c:auto val="1"/>
        <c:lblAlgn val="ctr"/>
        <c:lblOffset val="100"/>
        <c:noMultiLvlLbl val="0"/>
      </c:catAx>
      <c:valAx>
        <c:axId val="64040414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0.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VN"/>
          </a:p>
        </c:txPr>
        <c:crossAx val="82523731"/>
        <c:crosses val="autoZero"/>
        <c:crossBetween val="midCat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n-VN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Quarterly Life Score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'Home Dashboard'!$J$22</c:f>
              <c:strCache>
                <c:ptCount val="1"/>
                <c:pt idx="0">
                  <c:v>Life Score</c:v>
                </c:pt>
              </c:strCache>
            </c:strRef>
          </c:tx>
          <c:spPr>
            <a:ln w="47520">
              <a:solidFill>
                <a:srgbClr val="BE4B48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VN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'Home Dashboard'!$I$23:$I$26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'Home Dashboard'!$J$23:$J$26</c:f>
              <c:numCache>
                <c:formatCode>0.0</c:formatCode>
                <c:ptCount val="4"/>
                <c:pt idx="0">
                  <c:v>6.2</c:v>
                </c:pt>
                <c:pt idx="1">
                  <c:v>6.6</c:v>
                </c:pt>
                <c:pt idx="2">
                  <c:v>7</c:v>
                </c:pt>
                <c:pt idx="3">
                  <c:v>7.3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243-7848-8A52-ED7B1C46EA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22760532"/>
        <c:axId val="16147389"/>
      </c:lineChart>
      <c:catAx>
        <c:axId val="227605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VN"/>
          </a:p>
        </c:txPr>
        <c:crossAx val="16147389"/>
        <c:crosses val="autoZero"/>
        <c:auto val="1"/>
        <c:lblAlgn val="ctr"/>
        <c:lblOffset val="100"/>
        <c:noMultiLvlLbl val="0"/>
      </c:catAx>
      <c:valAx>
        <c:axId val="16147389"/>
        <c:scaling>
          <c:orientation val="minMax"/>
          <c:max val="10"/>
          <c:min val="0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0.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VN"/>
          </a:p>
        </c:txPr>
        <c:crossAx val="22760532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n-VN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Life Capital — Current vs Target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radarChart>
        <c:radarStyle val="filled"/>
        <c:varyColors val="0"/>
        <c:ser>
          <c:idx val="0"/>
          <c:order val="0"/>
          <c:tx>
            <c:strRef>
              <c:f>'Life Portfolio'!$C$6</c:f>
              <c:strCache>
                <c:ptCount val="1"/>
                <c:pt idx="0">
                  <c:v>Current /10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VN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'Life Portfolio'!$B$7:$B$13</c:f>
              <c:strCache>
                <c:ptCount val="7"/>
                <c:pt idx="0">
                  <c:v>Financial Capital</c:v>
                </c:pt>
                <c:pt idx="1">
                  <c:v>Career Capital</c:v>
                </c:pt>
                <c:pt idx="2">
                  <c:v>Intellectual Capital</c:v>
                </c:pt>
                <c:pt idx="3">
                  <c:v>Social Capital</c:v>
                </c:pt>
                <c:pt idx="4">
                  <c:v>Health Capital</c:v>
                </c:pt>
                <c:pt idx="5">
                  <c:v>Family Capital</c:v>
                </c:pt>
                <c:pt idx="6">
                  <c:v>Spiritual Capital</c:v>
                </c:pt>
              </c:strCache>
            </c:strRef>
          </c:cat>
          <c:val>
            <c:numRef>
              <c:f>'Life Portfolio'!$C$7:$C$13</c:f>
              <c:numCache>
                <c:formatCode>0.0</c:formatCode>
                <c:ptCount val="7"/>
                <c:pt idx="0">
                  <c:v>6</c:v>
                </c:pt>
                <c:pt idx="1">
                  <c:v>7</c:v>
                </c:pt>
                <c:pt idx="2">
                  <c:v>7</c:v>
                </c:pt>
                <c:pt idx="3">
                  <c:v>5</c:v>
                </c:pt>
                <c:pt idx="4">
                  <c:v>5</c:v>
                </c:pt>
                <c:pt idx="5">
                  <c:v>6</c:v>
                </c:pt>
                <c:pt idx="6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9D-D74F-9629-1B3A2D5806A5}"/>
            </c:ext>
          </c:extLst>
        </c:ser>
        <c:ser>
          <c:idx val="1"/>
          <c:order val="1"/>
          <c:tx>
            <c:strRef>
              <c:f>'Life Portfolio'!$D$6</c:f>
              <c:strCache>
                <c:ptCount val="1"/>
                <c:pt idx="0">
                  <c:v>Target /10</c:v>
                </c:pt>
              </c:strCache>
            </c:strRef>
          </c:tx>
          <c:spPr>
            <a:solidFill>
              <a:srgbClr val="C0504D"/>
            </a:solidFill>
            <a:ln w="0">
              <a:noFill/>
            </a:ln>
          </c:spP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VN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'Life Portfolio'!$B$7:$B$13</c:f>
              <c:strCache>
                <c:ptCount val="7"/>
                <c:pt idx="0">
                  <c:v>Financial Capital</c:v>
                </c:pt>
                <c:pt idx="1">
                  <c:v>Career Capital</c:v>
                </c:pt>
                <c:pt idx="2">
                  <c:v>Intellectual Capital</c:v>
                </c:pt>
                <c:pt idx="3">
                  <c:v>Social Capital</c:v>
                </c:pt>
                <c:pt idx="4">
                  <c:v>Health Capital</c:v>
                </c:pt>
                <c:pt idx="5">
                  <c:v>Family Capital</c:v>
                </c:pt>
                <c:pt idx="6">
                  <c:v>Spiritual Capital</c:v>
                </c:pt>
              </c:strCache>
            </c:strRef>
          </c:cat>
          <c:val>
            <c:numRef>
              <c:f>'Life Portfolio'!$D$7:$D$13</c:f>
              <c:numCache>
                <c:formatCode>0.0</c:formatCode>
                <c:ptCount val="7"/>
                <c:pt idx="0">
                  <c:v>9</c:v>
                </c:pt>
                <c:pt idx="1">
                  <c:v>9</c:v>
                </c:pt>
                <c:pt idx="2">
                  <c:v>9</c:v>
                </c:pt>
                <c:pt idx="3">
                  <c:v>8</c:v>
                </c:pt>
                <c:pt idx="4">
                  <c:v>8</c:v>
                </c:pt>
                <c:pt idx="5">
                  <c:v>8</c:v>
                </c:pt>
                <c:pt idx="6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9D-D74F-9629-1B3A2D5806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925840"/>
        <c:axId val="92879357"/>
      </c:radarChart>
      <c:catAx>
        <c:axId val="29925840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noFill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VN"/>
          </a:p>
        </c:txPr>
        <c:crossAx val="92879357"/>
        <c:crosses val="autoZero"/>
        <c:auto val="1"/>
        <c:lblAlgn val="ctr"/>
        <c:lblOffset val="100"/>
        <c:noMultiLvlLbl val="0"/>
      </c:catAx>
      <c:valAx>
        <c:axId val="92879357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0.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VN"/>
          </a:p>
        </c:txPr>
        <c:crossAx val="29925840"/>
        <c:crosses val="autoZero"/>
        <c:crossBetween val="midCat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n-VN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Success OS Radar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'Success OS Audit'!$C$6</c:f>
              <c:strCache>
                <c:ptCount val="1"/>
                <c:pt idx="0">
                  <c:v>Score /10</c:v>
                </c:pt>
              </c:strCache>
            </c:strRef>
          </c:tx>
          <c:spPr>
            <a:ln w="28440">
              <a:solidFill>
                <a:srgbClr val="4A7EBB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VN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'Success OS Audit'!$B$7:$B$14</c:f>
              <c:strCache>
                <c:ptCount val="8"/>
                <c:pt idx="0">
                  <c:v>Purpose</c:v>
                </c:pt>
                <c:pt idx="1">
                  <c:v>Energy</c:v>
                </c:pt>
                <c:pt idx="2">
                  <c:v>Capability</c:v>
                </c:pt>
                <c:pt idx="3">
                  <c:v>Self-Efficacy</c:v>
                </c:pt>
                <c:pt idx="4">
                  <c:v>Grit</c:v>
                </c:pt>
                <c:pt idx="5">
                  <c:v>Social Capital</c:v>
                </c:pt>
                <c:pt idx="6">
                  <c:v>Opportunity Fit</c:v>
                </c:pt>
                <c:pt idx="7">
                  <c:v>Timing</c:v>
                </c:pt>
              </c:strCache>
            </c:strRef>
          </c:cat>
          <c:val>
            <c:numRef>
              <c:f>'Success OS Audit'!$C$7:$C$14</c:f>
              <c:numCache>
                <c:formatCode>0.0</c:formatCode>
                <c:ptCount val="8"/>
                <c:pt idx="0">
                  <c:v>7</c:v>
                </c:pt>
                <c:pt idx="1">
                  <c:v>6</c:v>
                </c:pt>
                <c:pt idx="2">
                  <c:v>7</c:v>
                </c:pt>
                <c:pt idx="3">
                  <c:v>7</c:v>
                </c:pt>
                <c:pt idx="4">
                  <c:v>8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84-E940-BEAB-DA6022BFC9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1704471"/>
        <c:axId val="25380031"/>
      </c:radarChart>
      <c:catAx>
        <c:axId val="81704471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noFill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VN"/>
          </a:p>
        </c:txPr>
        <c:crossAx val="25380031"/>
        <c:crosses val="autoZero"/>
        <c:auto val="1"/>
        <c:lblAlgn val="ctr"/>
        <c:lblOffset val="100"/>
        <c:noMultiLvlLbl val="0"/>
      </c:catAx>
      <c:valAx>
        <c:axId val="25380031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0.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VN"/>
          </a:p>
        </c:txPr>
        <c:crossAx val="81704471"/>
        <c:crosses val="autoZero"/>
        <c:crossBetween val="midCat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n-VN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Current Time Allocation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pieChart>
        <c:varyColors val="1"/>
        <c:ser>
          <c:idx val="0"/>
          <c:order val="0"/>
          <c:tx>
            <c:strRef>
              <c:f>'Capital Allocation'!$C$6</c:f>
              <c:strCache>
                <c:ptCount val="1"/>
                <c:pt idx="0">
                  <c:v>Current %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dPt>
            <c:idx val="0"/>
            <c:bubble3D val="0"/>
            <c:spPr>
              <a:solidFill>
                <a:srgbClr val="4672A8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1-5FEB-DB48-A7D6-9C1C5A62E7E4}"/>
              </c:ext>
            </c:extLst>
          </c:dPt>
          <c:dPt>
            <c:idx val="1"/>
            <c:bubble3D val="0"/>
            <c:spPr>
              <a:solidFill>
                <a:srgbClr val="AB4744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3-5FEB-DB48-A7D6-9C1C5A62E7E4}"/>
              </c:ext>
            </c:extLst>
          </c:dPt>
          <c:dPt>
            <c:idx val="2"/>
            <c:bubble3D val="0"/>
            <c:spPr>
              <a:solidFill>
                <a:srgbClr val="8AA64F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5-5FEB-DB48-A7D6-9C1C5A62E7E4}"/>
              </c:ext>
            </c:extLst>
          </c:dPt>
          <c:dPt>
            <c:idx val="3"/>
            <c:bubble3D val="0"/>
            <c:spPr>
              <a:solidFill>
                <a:srgbClr val="725990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7-5FEB-DB48-A7D6-9C1C5A62E7E4}"/>
              </c:ext>
            </c:extLst>
          </c:dPt>
          <c:dPt>
            <c:idx val="4"/>
            <c:bubble3D val="0"/>
            <c:spPr>
              <a:solidFill>
                <a:srgbClr val="4299B0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9-5FEB-DB48-A7D6-9C1C5A62E7E4}"/>
              </c:ext>
            </c:extLst>
          </c:dPt>
          <c:dPt>
            <c:idx val="5"/>
            <c:bubble3D val="0"/>
            <c:spPr>
              <a:solidFill>
                <a:srgbClr val="DC853E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B-5FEB-DB48-A7D6-9C1C5A62E7E4}"/>
              </c:ext>
            </c:extLst>
          </c:dPt>
          <c:dPt>
            <c:idx val="6"/>
            <c:bubble3D val="0"/>
            <c:spPr>
              <a:solidFill>
                <a:srgbClr val="93A9CE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D-5FEB-DB48-A7D6-9C1C5A62E7E4}"/>
              </c:ext>
            </c:extLst>
          </c:dPt>
          <c:dLbls>
            <c:dLbl>
              <c:idx val="0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VN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EB-DB48-A7D6-9C1C5A62E7E4}"/>
                </c:ext>
              </c:extLst>
            </c:dLbl>
            <c:dLbl>
              <c:idx val="1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VN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EB-DB48-A7D6-9C1C5A62E7E4}"/>
                </c:ext>
              </c:extLst>
            </c:dLbl>
            <c:dLbl>
              <c:idx val="2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VN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EB-DB48-A7D6-9C1C5A62E7E4}"/>
                </c:ext>
              </c:extLst>
            </c:dLbl>
            <c:dLbl>
              <c:idx val="3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VN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EB-DB48-A7D6-9C1C5A62E7E4}"/>
                </c:ext>
              </c:extLst>
            </c:dLbl>
            <c:dLbl>
              <c:idx val="4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VN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EB-DB48-A7D6-9C1C5A62E7E4}"/>
                </c:ext>
              </c:extLst>
            </c:dLbl>
            <c:dLbl>
              <c:idx val="5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VN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EB-DB48-A7D6-9C1C5A62E7E4}"/>
                </c:ext>
              </c:extLst>
            </c:dLbl>
            <c:dLbl>
              <c:idx val="6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VN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FEB-DB48-A7D6-9C1C5A62E7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VN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'Capital Allocation'!$B$7:$B$13</c:f>
              <c:strCache>
                <c:ptCount val="7"/>
                <c:pt idx="0">
                  <c:v>Career</c:v>
                </c:pt>
                <c:pt idx="1">
                  <c:v>Health</c:v>
                </c:pt>
                <c:pt idx="2">
                  <c:v>Family</c:v>
                </c:pt>
                <c:pt idx="3">
                  <c:v>Learning</c:v>
                </c:pt>
                <c:pt idx="4">
                  <c:v>Relationship</c:v>
                </c:pt>
                <c:pt idx="5">
                  <c:v>Investment</c:v>
                </c:pt>
                <c:pt idx="6">
                  <c:v>Spiritual Growth</c:v>
                </c:pt>
              </c:strCache>
            </c:strRef>
          </c:cat>
          <c:val>
            <c:numRef>
              <c:f>'Capital Allocation'!$C$7:$C$13</c:f>
              <c:numCache>
                <c:formatCode>0%</c:formatCode>
                <c:ptCount val="7"/>
                <c:pt idx="0">
                  <c:v>0.42</c:v>
                </c:pt>
                <c:pt idx="1">
                  <c:v>0.1</c:v>
                </c:pt>
                <c:pt idx="2">
                  <c:v>0.14000000000000001</c:v>
                </c:pt>
                <c:pt idx="3">
                  <c:v>0.08</c:v>
                </c:pt>
                <c:pt idx="4">
                  <c:v>0.1</c:v>
                </c:pt>
                <c:pt idx="5">
                  <c:v>0.06</c:v>
                </c:pt>
                <c:pt idx="6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FEB-DB48-A7D6-9C1C5A62E7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n-VN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Current vs Ideal %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'Capital Allocation'!$C$6</c:f>
              <c:strCache>
                <c:ptCount val="1"/>
                <c:pt idx="0">
                  <c:v>Current %</c:v>
                </c:pt>
              </c:strCache>
            </c:strRef>
          </c:tx>
          <c:spPr>
            <a:solidFill>
              <a:srgbClr val="4F81BD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VN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'Capital Allocation'!$B$7:$B$13</c:f>
              <c:strCache>
                <c:ptCount val="7"/>
                <c:pt idx="0">
                  <c:v>Career</c:v>
                </c:pt>
                <c:pt idx="1">
                  <c:v>Health</c:v>
                </c:pt>
                <c:pt idx="2">
                  <c:v>Family</c:v>
                </c:pt>
                <c:pt idx="3">
                  <c:v>Learning</c:v>
                </c:pt>
                <c:pt idx="4">
                  <c:v>Relationship</c:v>
                </c:pt>
                <c:pt idx="5">
                  <c:v>Investment</c:v>
                </c:pt>
                <c:pt idx="6">
                  <c:v>Spiritual Growth</c:v>
                </c:pt>
              </c:strCache>
            </c:strRef>
          </c:cat>
          <c:val>
            <c:numRef>
              <c:f>'Capital Allocation'!$C$7:$C$13</c:f>
              <c:numCache>
                <c:formatCode>0%</c:formatCode>
                <c:ptCount val="7"/>
                <c:pt idx="0">
                  <c:v>0.42</c:v>
                </c:pt>
                <c:pt idx="1">
                  <c:v>0.1</c:v>
                </c:pt>
                <c:pt idx="2">
                  <c:v>0.14000000000000001</c:v>
                </c:pt>
                <c:pt idx="3">
                  <c:v>0.08</c:v>
                </c:pt>
                <c:pt idx="4">
                  <c:v>0.1</c:v>
                </c:pt>
                <c:pt idx="5">
                  <c:v>0.06</c:v>
                </c:pt>
                <c:pt idx="6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92-8342-BB9E-61CCA71BEEEE}"/>
            </c:ext>
          </c:extLst>
        </c:ser>
        <c:ser>
          <c:idx val="1"/>
          <c:order val="1"/>
          <c:tx>
            <c:strRef>
              <c:f>'Capital Allocation'!$D$6</c:f>
              <c:strCache>
                <c:ptCount val="1"/>
                <c:pt idx="0">
                  <c:v>Ideal %</c:v>
                </c:pt>
              </c:strCache>
            </c:strRef>
          </c:tx>
          <c:spPr>
            <a:solidFill>
              <a:srgbClr val="C0504D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VN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'Capital Allocation'!$B$7:$B$13</c:f>
              <c:strCache>
                <c:ptCount val="7"/>
                <c:pt idx="0">
                  <c:v>Career</c:v>
                </c:pt>
                <c:pt idx="1">
                  <c:v>Health</c:v>
                </c:pt>
                <c:pt idx="2">
                  <c:v>Family</c:v>
                </c:pt>
                <c:pt idx="3">
                  <c:v>Learning</c:v>
                </c:pt>
                <c:pt idx="4">
                  <c:v>Relationship</c:v>
                </c:pt>
                <c:pt idx="5">
                  <c:v>Investment</c:v>
                </c:pt>
                <c:pt idx="6">
                  <c:v>Spiritual Growth</c:v>
                </c:pt>
              </c:strCache>
            </c:strRef>
          </c:cat>
          <c:val>
            <c:numRef>
              <c:f>'Capital Allocation'!$D$7:$D$13</c:f>
              <c:numCache>
                <c:formatCode>0%</c:formatCode>
                <c:ptCount val="7"/>
                <c:pt idx="0">
                  <c:v>0.32</c:v>
                </c:pt>
                <c:pt idx="1">
                  <c:v>0.15</c:v>
                </c:pt>
                <c:pt idx="2">
                  <c:v>0.18</c:v>
                </c:pt>
                <c:pt idx="3">
                  <c:v>0.12</c:v>
                </c:pt>
                <c:pt idx="4">
                  <c:v>0.1</c:v>
                </c:pt>
                <c:pt idx="5">
                  <c:v>0.08</c:v>
                </c:pt>
                <c:pt idx="6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92-8342-BB9E-61CCA71BEE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430386"/>
        <c:axId val="73717779"/>
      </c:barChart>
      <c:catAx>
        <c:axId val="2443038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VN"/>
          </a:p>
        </c:txPr>
        <c:crossAx val="73717779"/>
        <c:crosses val="autoZero"/>
        <c:auto val="1"/>
        <c:lblAlgn val="ctr"/>
        <c:lblOffset val="100"/>
        <c:noMultiLvlLbl val="0"/>
      </c:catAx>
      <c:valAx>
        <c:axId val="73717779"/>
        <c:scaling>
          <c:orientation val="minMax"/>
        </c:scaling>
        <c:delete val="0"/>
        <c:axPos val="b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0%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VN"/>
          </a:p>
        </c:txPr>
        <c:crossAx val="24430386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n-VN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Scenario Attractiveness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C0504D"/>
            </a:solidFill>
            <a:ln w="9360">
              <a:solidFill>
                <a:srgbClr val="F9F9F9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VN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'Scenario Planning'!$C$17:$F$17</c:f>
              <c:strCache>
                <c:ptCount val="4"/>
                <c:pt idx="0">
                  <c:v>Best</c:v>
                </c:pt>
                <c:pt idx="1">
                  <c:v>Base</c:v>
                </c:pt>
                <c:pt idx="2">
                  <c:v>Worst</c:v>
                </c:pt>
                <c:pt idx="3">
                  <c:v>Transformational</c:v>
                </c:pt>
              </c:strCache>
            </c:strRef>
          </c:cat>
          <c:val>
            <c:numRef>
              <c:f>'Scenario Planning'!$C$18:$F$18</c:f>
              <c:numCache>
                <c:formatCode>0</c:formatCode>
                <c:ptCount val="4"/>
                <c:pt idx="0">
                  <c:v>9</c:v>
                </c:pt>
                <c:pt idx="1">
                  <c:v>7</c:v>
                </c:pt>
                <c:pt idx="2">
                  <c:v>3</c:v>
                </c:pt>
                <c:pt idx="3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F9-C644-8864-FD968C13AB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736541"/>
        <c:axId val="22361143"/>
      </c:barChart>
      <c:catAx>
        <c:axId val="1673654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VN"/>
          </a:p>
        </c:txPr>
        <c:crossAx val="22361143"/>
        <c:crosses val="autoZero"/>
        <c:auto val="1"/>
        <c:lblAlgn val="ctr"/>
        <c:lblOffset val="100"/>
        <c:noMultiLvlLbl val="0"/>
      </c:catAx>
      <c:valAx>
        <c:axId val="22361143"/>
        <c:scaling>
          <c:orientation val="minMax"/>
          <c:max val="10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VN"/>
          </a:p>
        </c:txPr>
        <c:crossAx val="16736541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n-VN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/>
              </a:rPr>
              <a:t>Life Score Trend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'CEO Dashboard'!$J$21</c:f>
              <c:strCache>
                <c:ptCount val="1"/>
                <c:pt idx="0">
                  <c:v>Life Score</c:v>
                </c:pt>
              </c:strCache>
            </c:strRef>
          </c:tx>
          <c:spPr>
            <a:ln w="47520">
              <a:solidFill>
                <a:srgbClr val="BE4B48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VN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'CEO Dashboard'!$I$22:$I$27</c:f>
              <c:strCache>
                <c:ptCount val="6"/>
                <c:pt idx="0">
                  <c:v>2024</c:v>
                </c:pt>
                <c:pt idx="1">
                  <c:v>2025</c:v>
                </c:pt>
                <c:pt idx="2">
                  <c:v>Q1 26</c:v>
                </c:pt>
                <c:pt idx="3">
                  <c:v>Q2 26</c:v>
                </c:pt>
                <c:pt idx="4">
                  <c:v>Q3 26</c:v>
                </c:pt>
                <c:pt idx="5">
                  <c:v>Q4 26</c:v>
                </c:pt>
              </c:strCache>
            </c:strRef>
          </c:cat>
          <c:val>
            <c:numRef>
              <c:f>'CEO Dashboard'!$J$22:$J$27</c:f>
              <c:numCache>
                <c:formatCode>0.0</c:formatCode>
                <c:ptCount val="6"/>
                <c:pt idx="0">
                  <c:v>5.8</c:v>
                </c:pt>
                <c:pt idx="1">
                  <c:v>6.5</c:v>
                </c:pt>
                <c:pt idx="2">
                  <c:v>6.2</c:v>
                </c:pt>
                <c:pt idx="3">
                  <c:v>6.6</c:v>
                </c:pt>
                <c:pt idx="4">
                  <c:v>7</c:v>
                </c:pt>
                <c:pt idx="5">
                  <c:v>7.3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C61-E84E-8FC8-EA5B20FD5B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70311659"/>
        <c:axId val="55055050"/>
      </c:lineChart>
      <c:catAx>
        <c:axId val="703116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VN"/>
          </a:p>
        </c:txPr>
        <c:crossAx val="55055050"/>
        <c:crosses val="autoZero"/>
        <c:auto val="1"/>
        <c:lblAlgn val="ctr"/>
        <c:lblOffset val="100"/>
        <c:noMultiLvlLbl val="0"/>
      </c:catAx>
      <c:valAx>
        <c:axId val="55055050"/>
        <c:scaling>
          <c:orientation val="minMax"/>
          <c:max val="10"/>
          <c:min val="0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0.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VN"/>
          </a:p>
        </c:txPr>
        <c:crossAx val="70311659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n-VN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sz="1800" b="1" strike="noStrike" spc="-1">
                <a:solidFill>
                  <a:srgbClr val="000000"/>
                </a:solidFill>
                <a:latin typeface="Calibri"/>
              </a:rPr>
              <a:t>Life Score Gauge (/100)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doughnutChart>
        <c:varyColors val="1"/>
        <c:ser>
          <c:idx val="0"/>
          <c:order val="0"/>
          <c:spPr>
            <a:solidFill>
              <a:srgbClr val="4F81BD"/>
            </a:solidFill>
            <a:ln w="0">
              <a:noFill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C57-E542-B47C-F906AF702911}"/>
              </c:ext>
            </c:extLst>
          </c:dPt>
          <c:dPt>
            <c:idx val="1"/>
            <c:bubble3D val="0"/>
            <c:spPr>
              <a:solidFill>
                <a:srgbClr val="C0504D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3-EC57-E542-B47C-F906AF702911}"/>
              </c:ext>
            </c:extLst>
          </c:dPt>
          <c:dLbls>
            <c:dLbl>
              <c:idx val="0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VN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57-E542-B47C-F906AF702911}"/>
                </c:ext>
              </c:extLst>
            </c:dLbl>
            <c:dLbl>
              <c:idx val="1"/>
              <c:spPr/>
              <c:txPr>
                <a:bodyPr wrap="none"/>
                <a:lstStyle/>
                <a:p>
                  <a:pPr>
                    <a:defRPr sz="1000" b="0" strike="noStrike" spc="-1">
                      <a:latin typeface="Arial"/>
                    </a:defRPr>
                  </a:pPr>
                  <a:endParaRPr lang="en-VN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57-E542-B47C-F906AF7029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VN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'CEO Dashboard'!$M$22:$M$23</c:f>
              <c:numCache>
                <c:formatCode>0</c:formatCode>
                <c:ptCount val="2"/>
                <c:pt idx="0">
                  <c:v>60</c:v>
                </c:pt>
                <c:pt idx="1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C57-E542-B47C-F906AF7029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n-VN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3</xdr:col>
      <xdr:colOff>1242360</xdr:colOff>
      <xdr:row>36</xdr:row>
      <xdr:rowOff>22320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0</xdr:colOff>
      <xdr:row>27</xdr:row>
      <xdr:rowOff>0</xdr:rowOff>
    </xdr:from>
    <xdr:to>
      <xdr:col>11</xdr:col>
      <xdr:colOff>513720</xdr:colOff>
      <xdr:row>39</xdr:row>
      <xdr:rowOff>53640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444500</xdr:colOff>
      <xdr:row>1</xdr:row>
      <xdr:rowOff>50800</xdr:rowOff>
    </xdr:from>
    <xdr:to>
      <xdr:col>19</xdr:col>
      <xdr:colOff>190500</xdr:colOff>
      <xdr:row>14</xdr:row>
      <xdr:rowOff>165100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0</xdr:row>
      <xdr:rowOff>228600</xdr:rowOff>
    </xdr:from>
    <xdr:to>
      <xdr:col>15</xdr:col>
      <xdr:colOff>431800</xdr:colOff>
      <xdr:row>15</xdr:row>
      <xdr:rowOff>127000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</xdr:row>
      <xdr:rowOff>0</xdr:rowOff>
    </xdr:from>
    <xdr:to>
      <xdr:col>4</xdr:col>
      <xdr:colOff>576360</xdr:colOff>
      <xdr:row>31</xdr:row>
      <xdr:rowOff>21960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0</xdr:colOff>
      <xdr:row>16</xdr:row>
      <xdr:rowOff>0</xdr:rowOff>
    </xdr:from>
    <xdr:to>
      <xdr:col>7</xdr:col>
      <xdr:colOff>153360</xdr:colOff>
      <xdr:row>31</xdr:row>
      <xdr:rowOff>21960</xdr:rowOff>
    </xdr:to>
    <xdr:graphicFrame macro="">
      <xdr:nvGraphicFramePr>
        <xdr:cNvPr id="5" name="Chart 2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22</xdr:row>
      <xdr:rowOff>0</xdr:rowOff>
    </xdr:from>
    <xdr:to>
      <xdr:col>4</xdr:col>
      <xdr:colOff>669600</xdr:colOff>
      <xdr:row>37</xdr:row>
      <xdr:rowOff>21960</xdr:rowOff>
    </xdr:to>
    <xdr:graphicFrame macro="">
      <xdr:nvGraphicFramePr>
        <xdr:cNvPr id="6" name="Chart 1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4</xdr:col>
      <xdr:colOff>153720</xdr:colOff>
      <xdr:row>34</xdr:row>
      <xdr:rowOff>43200</xdr:rowOff>
    </xdr:to>
    <xdr:graphicFrame macro="">
      <xdr:nvGraphicFramePr>
        <xdr:cNvPr id="7" name="Chart 1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0</xdr:colOff>
      <xdr:row>21</xdr:row>
      <xdr:rowOff>0</xdr:rowOff>
    </xdr:from>
    <xdr:to>
      <xdr:col>6</xdr:col>
      <xdr:colOff>1251000</xdr:colOff>
      <xdr:row>34</xdr:row>
      <xdr:rowOff>43200</xdr:rowOff>
    </xdr:to>
    <xdr:graphicFrame macro="">
      <xdr:nvGraphicFramePr>
        <xdr:cNvPr id="8" name="Chart 2"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8E44AD"/>
  </sheetPr>
  <dimension ref="A1:J26"/>
  <sheetViews>
    <sheetView showGridLines="0" topLeftCell="A14" zoomScaleNormal="100" workbookViewId="0">
      <selection sqref="A1:I2"/>
    </sheetView>
  </sheetViews>
  <sheetFormatPr baseColWidth="10" defaultColWidth="8.6640625" defaultRowHeight="15" x14ac:dyDescent="0.2"/>
  <cols>
    <col min="1" max="1" width="2" customWidth="1"/>
    <col min="2" max="7" width="18" customWidth="1"/>
    <col min="8" max="8" width="2" customWidth="1"/>
    <col min="9" max="9" width="18" customWidth="1"/>
    <col min="10" max="10" width="12" customWidth="1"/>
  </cols>
  <sheetData>
    <row r="1" spans="1:9" ht="21.75" customHeight="1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</row>
    <row r="2" spans="1:9" ht="15.75" customHeight="1" x14ac:dyDescent="0.2">
      <c r="A2" s="49"/>
      <c r="B2" s="49"/>
      <c r="C2" s="49"/>
      <c r="D2" s="49"/>
      <c r="E2" s="49"/>
      <c r="F2" s="49"/>
      <c r="G2" s="49"/>
      <c r="H2" s="49"/>
      <c r="I2" s="49"/>
    </row>
    <row r="3" spans="1:9" ht="19.5" customHeight="1" x14ac:dyDescent="0.2">
      <c r="A3" s="50" t="s">
        <v>1</v>
      </c>
      <c r="B3" s="50"/>
      <c r="C3" s="50"/>
      <c r="D3" s="50"/>
      <c r="E3" s="50"/>
      <c r="F3" s="50"/>
      <c r="G3" s="50"/>
      <c r="H3" s="50"/>
      <c r="I3" s="50"/>
    </row>
    <row r="5" spans="1:9" ht="21.75" customHeight="1" x14ac:dyDescent="0.2">
      <c r="B5" s="45" t="s">
        <v>2</v>
      </c>
      <c r="C5" s="45"/>
      <c r="D5" s="45"/>
      <c r="E5" s="45"/>
      <c r="F5" s="45"/>
      <c r="G5" s="45"/>
      <c r="H5" s="45"/>
    </row>
    <row r="6" spans="1:9" ht="15.75" customHeight="1" x14ac:dyDescent="0.2">
      <c r="B6" s="47" t="s">
        <v>3</v>
      </c>
      <c r="C6" s="47"/>
      <c r="D6" s="46" t="s">
        <v>4</v>
      </c>
      <c r="E6" s="46"/>
      <c r="F6" s="48" t="s">
        <v>5</v>
      </c>
      <c r="G6" s="48"/>
    </row>
    <row r="7" spans="1:9" ht="19.5" customHeight="1" x14ac:dyDescent="0.2">
      <c r="B7" s="43">
        <f>AVERAGE('Life Portfolio'!C14,'Success OS Audit'!C15,'Balanced Scorecard'!C16,'OKR System'!E18,QPBR!E24,'Career Portfolio'!D16)</f>
        <v>6.0476124338624331</v>
      </c>
      <c r="C7" s="43"/>
      <c r="D7" s="42">
        <f>0.6*'Life Portfolio'!C14+0.4*'Success OS Audit'!C15</f>
        <v>6.25</v>
      </c>
      <c r="E7" s="42"/>
      <c r="F7" s="44">
        <f>'North Star 10Y'!F21</f>
        <v>0.62731481481481477</v>
      </c>
      <c r="G7" s="44"/>
    </row>
    <row r="8" spans="1:9" ht="13.5" customHeight="1" x14ac:dyDescent="0.2">
      <c r="B8" s="43"/>
      <c r="C8" s="43"/>
      <c r="D8" s="42"/>
      <c r="E8" s="42"/>
      <c r="F8" s="44"/>
      <c r="G8" s="44"/>
    </row>
    <row r="10" spans="1:9" ht="15.75" customHeight="1" x14ac:dyDescent="0.2">
      <c r="B10" s="46" t="s">
        <v>6</v>
      </c>
      <c r="C10" s="46"/>
      <c r="D10" s="47" t="s">
        <v>7</v>
      </c>
      <c r="E10" s="47"/>
      <c r="F10" s="48" t="s">
        <v>8</v>
      </c>
      <c r="G10" s="48"/>
    </row>
    <row r="11" spans="1:9" ht="19.5" customHeight="1" x14ac:dyDescent="0.2">
      <c r="B11" s="42">
        <f>QPBR!E24</f>
        <v>6</v>
      </c>
      <c r="C11" s="42"/>
      <c r="D11" s="43">
        <f>'Life Portfolio'!C14</f>
        <v>6</v>
      </c>
      <c r="E11" s="43"/>
      <c r="F11" s="44">
        <f>'Transformation Office'!D5</f>
        <v>0.53749999999999998</v>
      </c>
      <c r="G11" s="44"/>
    </row>
    <row r="12" spans="1:9" ht="13.5" customHeight="1" x14ac:dyDescent="0.2">
      <c r="B12" s="42"/>
      <c r="C12" s="42"/>
      <c r="D12" s="43"/>
      <c r="E12" s="43"/>
      <c r="F12" s="44"/>
      <c r="G12" s="44"/>
    </row>
    <row r="14" spans="1:9" ht="21.75" customHeight="1" x14ac:dyDescent="0.2">
      <c r="B14" s="45" t="s">
        <v>9</v>
      </c>
      <c r="C14" s="45"/>
      <c r="D14" s="45"/>
      <c r="E14" s="45"/>
      <c r="F14" s="45"/>
      <c r="G14" s="45"/>
      <c r="H14" s="45"/>
    </row>
    <row r="15" spans="1:9" ht="25.5" customHeight="1" x14ac:dyDescent="0.2">
      <c r="B15" s="2" t="s">
        <v>10</v>
      </c>
      <c r="C15" s="2" t="s">
        <v>11</v>
      </c>
      <c r="D15" s="2" t="s">
        <v>12</v>
      </c>
      <c r="E15" s="2" t="s">
        <v>10</v>
      </c>
      <c r="F15" s="2" t="s">
        <v>11</v>
      </c>
      <c r="G15" s="2" t="s">
        <v>12</v>
      </c>
    </row>
    <row r="16" spans="1:9" ht="24" customHeight="1" x14ac:dyDescent="0.2">
      <c r="B16" s="3" t="s">
        <v>13</v>
      </c>
      <c r="C16" s="4">
        <f>'Life Portfolio'!C11</f>
        <v>5</v>
      </c>
      <c r="D16" s="5" t="str">
        <f>IF(C16&gt;=8,"On Track",IF(C16&gt;=5,"At Risk","Off Track"))</f>
        <v>At Risk</v>
      </c>
      <c r="E16" s="3" t="s">
        <v>14</v>
      </c>
      <c r="F16" s="4">
        <f>'Life Portfolio'!C12</f>
        <v>6</v>
      </c>
      <c r="G16" s="5" t="str">
        <f>IF(F16&gt;=8,"On Track",IF(F16&gt;=5,"At Risk","Off Track"))</f>
        <v>At Risk</v>
      </c>
    </row>
    <row r="17" spans="2:10" ht="24" customHeight="1" x14ac:dyDescent="0.2">
      <c r="B17" s="3" t="s">
        <v>15</v>
      </c>
      <c r="C17" s="4">
        <f>'Life Portfolio'!C8</f>
        <v>7</v>
      </c>
      <c r="D17" s="5" t="str">
        <f>IF(C17&gt;=8,"On Track",IF(C17&gt;=5,"At Risk","Off Track"))</f>
        <v>At Risk</v>
      </c>
      <c r="E17" s="3" t="s">
        <v>16</v>
      </c>
      <c r="F17" s="4">
        <f>'Success OS Audit'!C9</f>
        <v>7</v>
      </c>
      <c r="G17" s="5" t="str">
        <f>IF(F17&gt;=8,"On Track",IF(F17&gt;=5,"At Risk","Off Track"))</f>
        <v>At Risk</v>
      </c>
    </row>
    <row r="18" spans="2:10" ht="24" customHeight="1" x14ac:dyDescent="0.2">
      <c r="B18" s="3" t="s">
        <v>17</v>
      </c>
      <c r="C18" s="4">
        <f>'Life Portfolio'!C7</f>
        <v>6</v>
      </c>
      <c r="D18" s="5" t="str">
        <f>IF(C18&gt;=8,"On Track",IF(C18&gt;=5,"At Risk","Off Track"))</f>
        <v>At Risk</v>
      </c>
      <c r="E18" s="3" t="s">
        <v>18</v>
      </c>
      <c r="F18" s="4">
        <f>'Success OS Audit'!C7</f>
        <v>7</v>
      </c>
      <c r="G18" s="5" t="str">
        <f>IF(F18&gt;=8,"On Track",IF(F18&gt;=5,"At Risk","Off Track"))</f>
        <v>At Risk</v>
      </c>
    </row>
    <row r="20" spans="2:10" ht="21.75" customHeight="1" x14ac:dyDescent="0.2">
      <c r="B20" s="45" t="s">
        <v>19</v>
      </c>
      <c r="C20" s="45"/>
      <c r="D20" s="45"/>
      <c r="E20" s="45"/>
      <c r="F20" s="45"/>
      <c r="G20" s="45"/>
      <c r="H20" s="45"/>
    </row>
    <row r="21" spans="2:10" x14ac:dyDescent="0.2">
      <c r="I21" s="6" t="s">
        <v>20</v>
      </c>
    </row>
    <row r="22" spans="2:10" x14ac:dyDescent="0.2">
      <c r="I22" s="7" t="s">
        <v>21</v>
      </c>
      <c r="J22" s="7" t="s">
        <v>22</v>
      </c>
    </row>
    <row r="23" spans="2:10" ht="16" x14ac:dyDescent="0.2">
      <c r="I23" s="8" t="s">
        <v>23</v>
      </c>
      <c r="J23" s="9">
        <v>6.2</v>
      </c>
    </row>
    <row r="24" spans="2:10" ht="16" x14ac:dyDescent="0.2">
      <c r="I24" s="8" t="s">
        <v>24</v>
      </c>
      <c r="J24" s="9">
        <v>6.6</v>
      </c>
    </row>
    <row r="25" spans="2:10" ht="16" x14ac:dyDescent="0.2">
      <c r="I25" s="8" t="s">
        <v>25</v>
      </c>
      <c r="J25" s="9">
        <v>7</v>
      </c>
    </row>
    <row r="26" spans="2:10" ht="16" x14ac:dyDescent="0.2">
      <c r="I26" s="8" t="s">
        <v>26</v>
      </c>
      <c r="J26" s="9">
        <v>7.3</v>
      </c>
    </row>
  </sheetData>
  <mergeCells count="17">
    <mergeCell ref="A1:I2"/>
    <mergeCell ref="A3:I3"/>
    <mergeCell ref="B5:H5"/>
    <mergeCell ref="B6:C6"/>
    <mergeCell ref="D6:E6"/>
    <mergeCell ref="F6:G6"/>
    <mergeCell ref="B7:C8"/>
    <mergeCell ref="D7:E8"/>
    <mergeCell ref="F7:G8"/>
    <mergeCell ref="B10:C10"/>
    <mergeCell ref="D10:E10"/>
    <mergeCell ref="F10:G10"/>
    <mergeCell ref="B11:C12"/>
    <mergeCell ref="D11:E12"/>
    <mergeCell ref="F11:G12"/>
    <mergeCell ref="B14:H14"/>
    <mergeCell ref="B20:H20"/>
  </mergeCells>
  <conditionalFormatting sqref="C16:C18">
    <cfRule type="colorScale" priority="2">
      <colorScale>
        <cfvo type="num" val="1"/>
        <cfvo type="num" val="5"/>
        <cfvo type="num" val="10"/>
        <color rgb="FFF8696B"/>
        <color rgb="FFFFEB84"/>
        <color rgb="FF63BE7B"/>
      </colorScale>
    </cfRule>
    <cfRule type="iconSet" priority="3">
      <iconSet>
        <cfvo type="num" val="0"/>
        <cfvo type="num" val="5"/>
        <cfvo type="num" val="8"/>
      </iconSet>
    </cfRule>
  </conditionalFormatting>
  <conditionalFormatting sqref="D16:D18">
    <cfRule type="cellIs" dxfId="8" priority="7" operator="equal">
      <formula>"At Risk"</formula>
    </cfRule>
    <cfRule type="cellIs" dxfId="7" priority="8" operator="equal">
      <formula>"Off Track"</formula>
    </cfRule>
    <cfRule type="cellIs" dxfId="6" priority="6" operator="equal">
      <formula>"On Track"</formula>
    </cfRule>
  </conditionalFormatting>
  <conditionalFormatting sqref="F16:F18">
    <cfRule type="colorScale" priority="4">
      <colorScale>
        <cfvo type="num" val="1"/>
        <cfvo type="num" val="5"/>
        <cfvo type="num" val="10"/>
        <color rgb="FFF8696B"/>
        <color rgb="FFFFEB84"/>
        <color rgb="FF63BE7B"/>
      </colorScale>
    </cfRule>
    <cfRule type="iconSet" priority="5">
      <iconSet>
        <cfvo type="num" val="0"/>
        <cfvo type="num" val="5"/>
        <cfvo type="num" val="8"/>
      </iconSet>
    </cfRule>
  </conditionalFormatting>
  <conditionalFormatting sqref="G16:G18">
    <cfRule type="cellIs" dxfId="5" priority="9" operator="equal">
      <formula>"On Track"</formula>
    </cfRule>
    <cfRule type="cellIs" dxfId="4" priority="10" operator="equal">
      <formula>"At Risk"</formula>
    </cfRule>
    <cfRule type="cellIs" dxfId="3" priority="11" operator="equal">
      <formula>"Off Track"</formula>
    </cfRule>
  </conditionalFormatting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1F3A5F"/>
  </sheetPr>
  <dimension ref="A1:C32"/>
  <sheetViews>
    <sheetView showGridLines="0" topLeftCell="A25" zoomScaleNormal="100" workbookViewId="0">
      <selection activeCell="D35" sqref="A1:D35"/>
    </sheetView>
  </sheetViews>
  <sheetFormatPr baseColWidth="10" defaultColWidth="8.6640625" defaultRowHeight="15" x14ac:dyDescent="0.2"/>
  <cols>
    <col min="1" max="1" width="2" customWidth="1"/>
    <col min="2" max="2" width="40" customWidth="1"/>
    <col min="3" max="3" width="58" customWidth="1"/>
  </cols>
  <sheetData>
    <row r="1" spans="1:3" ht="21.75" customHeight="1" x14ac:dyDescent="0.2">
      <c r="A1" s="49" t="s">
        <v>238</v>
      </c>
      <c r="B1" s="49"/>
      <c r="C1" s="49"/>
    </row>
    <row r="2" spans="1:3" ht="15.75" customHeight="1" x14ac:dyDescent="0.2">
      <c r="A2" s="49"/>
      <c r="B2" s="49"/>
      <c r="C2" s="49"/>
    </row>
    <row r="3" spans="1:3" ht="19.5" customHeight="1" x14ac:dyDescent="0.2">
      <c r="A3" s="50" t="s">
        <v>239</v>
      </c>
      <c r="B3" s="50"/>
      <c r="C3" s="50"/>
    </row>
    <row r="5" spans="1:3" x14ac:dyDescent="0.2">
      <c r="B5" s="6" t="s">
        <v>240</v>
      </c>
      <c r="C5" s="32" t="s">
        <v>241</v>
      </c>
    </row>
    <row r="7" spans="1:3" ht="21.75" customHeight="1" x14ac:dyDescent="0.2">
      <c r="B7" s="52" t="s">
        <v>242</v>
      </c>
      <c r="C7" s="52"/>
    </row>
    <row r="8" spans="1:3" ht="25.5" customHeight="1" x14ac:dyDescent="0.2">
      <c r="B8" s="2" t="s">
        <v>243</v>
      </c>
      <c r="C8" s="2" t="s">
        <v>244</v>
      </c>
    </row>
    <row r="9" spans="1:3" ht="33.75" customHeight="1" x14ac:dyDescent="0.2">
      <c r="B9" s="35" t="s">
        <v>245</v>
      </c>
      <c r="C9" s="1" t="s">
        <v>48</v>
      </c>
    </row>
    <row r="10" spans="1:3" ht="33.75" customHeight="1" x14ac:dyDescent="0.2">
      <c r="B10" s="35" t="s">
        <v>246</v>
      </c>
      <c r="C10" s="1" t="s">
        <v>48</v>
      </c>
    </row>
    <row r="11" spans="1:3" ht="33.75" customHeight="1" x14ac:dyDescent="0.2">
      <c r="B11" s="35" t="s">
        <v>247</v>
      </c>
      <c r="C11" s="1" t="s">
        <v>48</v>
      </c>
    </row>
    <row r="12" spans="1:3" ht="33.75" customHeight="1" x14ac:dyDescent="0.2">
      <c r="B12" s="35" t="s">
        <v>248</v>
      </c>
      <c r="C12" s="1" t="s">
        <v>48</v>
      </c>
    </row>
    <row r="13" spans="1:3" ht="33.75" customHeight="1" x14ac:dyDescent="0.2">
      <c r="B13" s="35" t="s">
        <v>249</v>
      </c>
      <c r="C13" s="1" t="s">
        <v>48</v>
      </c>
    </row>
    <row r="14" spans="1:3" ht="33.75" customHeight="1" x14ac:dyDescent="0.2">
      <c r="B14" s="35" t="s">
        <v>250</v>
      </c>
      <c r="C14" s="1" t="s">
        <v>48</v>
      </c>
    </row>
    <row r="15" spans="1:3" ht="33.75" customHeight="1" x14ac:dyDescent="0.2">
      <c r="B15" s="35" t="s">
        <v>251</v>
      </c>
      <c r="C15" s="1" t="s">
        <v>48</v>
      </c>
    </row>
    <row r="16" spans="1:3" ht="33.75" customHeight="1" x14ac:dyDescent="0.2">
      <c r="B16" s="35" t="s">
        <v>252</v>
      </c>
      <c r="C16" s="1" t="s">
        <v>48</v>
      </c>
    </row>
    <row r="17" spans="2:3" ht="33.75" customHeight="1" x14ac:dyDescent="0.2">
      <c r="B17" s="35" t="s">
        <v>253</v>
      </c>
      <c r="C17" s="1" t="s">
        <v>48</v>
      </c>
    </row>
    <row r="18" spans="2:3" ht="33.75" customHeight="1" x14ac:dyDescent="0.2">
      <c r="B18" s="35" t="s">
        <v>254</v>
      </c>
      <c r="C18" s="1" t="s">
        <v>48</v>
      </c>
    </row>
    <row r="20" spans="2:3" ht="21.75" customHeight="1" x14ac:dyDescent="0.2">
      <c r="B20" s="52" t="s">
        <v>255</v>
      </c>
      <c r="C20" s="52"/>
    </row>
    <row r="21" spans="2:3" ht="33.75" customHeight="1" x14ac:dyDescent="0.2">
      <c r="B21" s="10" t="s">
        <v>256</v>
      </c>
      <c r="C21" s="1" t="s">
        <v>48</v>
      </c>
    </row>
    <row r="22" spans="2:3" ht="33.75" customHeight="1" x14ac:dyDescent="0.2">
      <c r="B22" s="10" t="s">
        <v>257</v>
      </c>
      <c r="C22" s="1" t="s">
        <v>48</v>
      </c>
    </row>
    <row r="23" spans="2:3" ht="33.75" customHeight="1" x14ac:dyDescent="0.2">
      <c r="B23" s="10" t="s">
        <v>258</v>
      </c>
      <c r="C23" s="1" t="s">
        <v>48</v>
      </c>
    </row>
    <row r="24" spans="2:3" ht="33.75" customHeight="1" x14ac:dyDescent="0.2">
      <c r="B24" s="10" t="s">
        <v>259</v>
      </c>
      <c r="C24" s="1" t="s">
        <v>48</v>
      </c>
    </row>
    <row r="25" spans="2:3" ht="33.75" customHeight="1" x14ac:dyDescent="0.2">
      <c r="B25" s="10" t="s">
        <v>260</v>
      </c>
      <c r="C25" s="1" t="s">
        <v>48</v>
      </c>
    </row>
    <row r="26" spans="2:3" ht="33.75" customHeight="1" x14ac:dyDescent="0.2">
      <c r="B26" s="10" t="s">
        <v>261</v>
      </c>
      <c r="C26" s="1" t="s">
        <v>48</v>
      </c>
    </row>
    <row r="27" spans="2:3" ht="33.75" customHeight="1" x14ac:dyDescent="0.2">
      <c r="B27" s="10" t="s">
        <v>262</v>
      </c>
      <c r="C27" s="1" t="s">
        <v>48</v>
      </c>
    </row>
    <row r="29" spans="2:3" ht="21.75" customHeight="1" x14ac:dyDescent="0.2">
      <c r="B29" s="58" t="s">
        <v>263</v>
      </c>
      <c r="C29" s="58"/>
    </row>
    <row r="30" spans="2:3" ht="30" customHeight="1" x14ac:dyDescent="0.2">
      <c r="B30" s="36" t="s">
        <v>264</v>
      </c>
      <c r="C30" s="1" t="s">
        <v>48</v>
      </c>
    </row>
    <row r="31" spans="2:3" ht="30" customHeight="1" x14ac:dyDescent="0.2">
      <c r="B31" s="36" t="s">
        <v>265</v>
      </c>
      <c r="C31" s="1" t="s">
        <v>48</v>
      </c>
    </row>
    <row r="32" spans="2:3" ht="30" customHeight="1" x14ac:dyDescent="0.2">
      <c r="B32" s="36" t="s">
        <v>266</v>
      </c>
      <c r="C32" s="1" t="s">
        <v>48</v>
      </c>
    </row>
  </sheetData>
  <mergeCells count="5">
    <mergeCell ref="A1:C2"/>
    <mergeCell ref="A3:C3"/>
    <mergeCell ref="B7:C7"/>
    <mergeCell ref="B20:C20"/>
    <mergeCell ref="B29:C29"/>
  </mergeCells>
  <pageMargins left="0.75" right="0.75" top="1" bottom="1" header="0.511811023622047" footer="0.511811023622047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1F3A5F"/>
  </sheetPr>
  <dimension ref="A1:G20"/>
  <sheetViews>
    <sheetView showGridLines="0" zoomScaleNormal="100" workbookViewId="0">
      <selection activeCell="H22" sqref="A1:H22"/>
    </sheetView>
  </sheetViews>
  <sheetFormatPr baseColWidth="10" defaultColWidth="8.6640625" defaultRowHeight="15" x14ac:dyDescent="0.2"/>
  <cols>
    <col min="1" max="1" width="2" customWidth="1"/>
    <col min="2" max="2" width="22" customWidth="1"/>
    <col min="3" max="3" width="12" customWidth="1"/>
    <col min="4" max="6" width="14" customWidth="1"/>
    <col min="7" max="7" width="40" customWidth="1"/>
  </cols>
  <sheetData>
    <row r="1" spans="1:7" ht="21.75" customHeight="1" x14ac:dyDescent="0.2">
      <c r="A1" s="49" t="s">
        <v>267</v>
      </c>
      <c r="B1" s="49"/>
      <c r="C1" s="49"/>
      <c r="D1" s="49"/>
      <c r="E1" s="49"/>
      <c r="F1" s="49"/>
      <c r="G1" s="49"/>
    </row>
    <row r="2" spans="1:7" ht="15.75" customHeight="1" x14ac:dyDescent="0.2">
      <c r="A2" s="49"/>
      <c r="B2" s="49"/>
      <c r="C2" s="49"/>
      <c r="D2" s="49"/>
      <c r="E2" s="49"/>
      <c r="F2" s="49"/>
      <c r="G2" s="49"/>
    </row>
    <row r="3" spans="1:7" ht="19.5" customHeight="1" x14ac:dyDescent="0.2">
      <c r="A3" s="50" t="s">
        <v>268</v>
      </c>
      <c r="B3" s="50"/>
      <c r="C3" s="50"/>
      <c r="D3" s="50"/>
      <c r="E3" s="50"/>
      <c r="F3" s="50"/>
      <c r="G3" s="50"/>
    </row>
    <row r="5" spans="1:7" ht="15" customHeight="1" x14ac:dyDescent="0.2">
      <c r="B5" s="6" t="s">
        <v>269</v>
      </c>
      <c r="C5" s="62" t="s">
        <v>270</v>
      </c>
      <c r="D5" s="62"/>
      <c r="E5" s="62"/>
      <c r="F5" s="62"/>
    </row>
    <row r="7" spans="1:7" ht="21.75" customHeight="1" x14ac:dyDescent="0.2">
      <c r="B7" s="52" t="s">
        <v>271</v>
      </c>
      <c r="C7" s="52"/>
      <c r="D7" s="52"/>
      <c r="E7" s="52"/>
      <c r="F7" s="52"/>
      <c r="G7" s="52"/>
    </row>
    <row r="8" spans="1:7" ht="25.5" customHeight="1" x14ac:dyDescent="0.2">
      <c r="B8" s="2" t="s">
        <v>272</v>
      </c>
      <c r="C8" s="2" t="s">
        <v>138</v>
      </c>
      <c r="D8" s="2" t="s">
        <v>273</v>
      </c>
      <c r="E8" s="2" t="s">
        <v>274</v>
      </c>
      <c r="F8" s="2"/>
      <c r="G8" s="2"/>
    </row>
    <row r="9" spans="1:7" ht="24" customHeight="1" x14ac:dyDescent="0.2">
      <c r="B9" s="3" t="s">
        <v>275</v>
      </c>
      <c r="C9" s="26">
        <v>0.22</v>
      </c>
      <c r="D9" s="21">
        <v>9</v>
      </c>
      <c r="E9" s="21">
        <v>5</v>
      </c>
      <c r="F9" s="59" t="s">
        <v>48</v>
      </c>
      <c r="G9" s="59"/>
    </row>
    <row r="10" spans="1:7" ht="24" customHeight="1" x14ac:dyDescent="0.2">
      <c r="B10" s="3" t="s">
        <v>276</v>
      </c>
      <c r="C10" s="26">
        <v>0.18</v>
      </c>
      <c r="D10" s="21">
        <v>8</v>
      </c>
      <c r="E10" s="21">
        <v>4</v>
      </c>
      <c r="F10" s="59" t="s">
        <v>48</v>
      </c>
      <c r="G10" s="59"/>
    </row>
    <row r="11" spans="1:7" ht="24" customHeight="1" x14ac:dyDescent="0.2">
      <c r="B11" s="3" t="s">
        <v>277</v>
      </c>
      <c r="C11" s="26">
        <v>0.16</v>
      </c>
      <c r="D11" s="21">
        <v>6</v>
      </c>
      <c r="E11" s="21">
        <v>7</v>
      </c>
      <c r="F11" s="59" t="s">
        <v>48</v>
      </c>
      <c r="G11" s="59"/>
    </row>
    <row r="12" spans="1:7" ht="24" customHeight="1" x14ac:dyDescent="0.2">
      <c r="B12" s="3" t="s">
        <v>278</v>
      </c>
      <c r="C12" s="26">
        <v>0.12</v>
      </c>
      <c r="D12" s="21">
        <v>7</v>
      </c>
      <c r="E12" s="21">
        <v>8</v>
      </c>
      <c r="F12" s="59" t="s">
        <v>48</v>
      </c>
      <c r="G12" s="59"/>
    </row>
    <row r="13" spans="1:7" ht="24" customHeight="1" x14ac:dyDescent="0.2">
      <c r="B13" s="3" t="s">
        <v>279</v>
      </c>
      <c r="C13" s="26">
        <v>0.1</v>
      </c>
      <c r="D13" s="21">
        <v>6</v>
      </c>
      <c r="E13" s="21">
        <v>8</v>
      </c>
      <c r="F13" s="59" t="s">
        <v>48</v>
      </c>
      <c r="G13" s="59"/>
    </row>
    <row r="14" spans="1:7" ht="24" customHeight="1" x14ac:dyDescent="0.2">
      <c r="B14" s="3" t="s">
        <v>280</v>
      </c>
      <c r="C14" s="26">
        <v>0.12</v>
      </c>
      <c r="D14" s="21">
        <v>8</v>
      </c>
      <c r="E14" s="21">
        <v>4</v>
      </c>
      <c r="F14" s="59" t="s">
        <v>48</v>
      </c>
      <c r="G14" s="59"/>
    </row>
    <row r="15" spans="1:7" ht="24" customHeight="1" x14ac:dyDescent="0.2">
      <c r="B15" s="3" t="s">
        <v>281</v>
      </c>
      <c r="C15" s="26">
        <v>0.1</v>
      </c>
      <c r="D15" s="21">
        <v>9</v>
      </c>
      <c r="E15" s="21">
        <v>4</v>
      </c>
      <c r="F15" s="59" t="s">
        <v>48</v>
      </c>
      <c r="G15" s="59"/>
    </row>
    <row r="16" spans="1:7" x14ac:dyDescent="0.2">
      <c r="B16" s="29" t="s">
        <v>282</v>
      </c>
      <c r="C16" s="30"/>
      <c r="D16" s="31">
        <f>SUMPRODUCT(C9:C15,D9:D15)</f>
        <v>7.6800000000000006</v>
      </c>
      <c r="E16" s="31">
        <f>SUMPRODUCT(C9:C15,E9:E15)</f>
        <v>5.58</v>
      </c>
      <c r="F16" s="60"/>
      <c r="G16" s="60"/>
    </row>
    <row r="17" spans="2:7" x14ac:dyDescent="0.2">
      <c r="B17" s="6" t="s">
        <v>283</v>
      </c>
      <c r="C17" s="37">
        <f>SUM(C9:C15)</f>
        <v>1</v>
      </c>
    </row>
    <row r="19" spans="2:7" ht="21.75" customHeight="1" x14ac:dyDescent="0.2">
      <c r="B19" s="58" t="s">
        <v>284</v>
      </c>
      <c r="C19" s="58"/>
      <c r="D19" s="58"/>
      <c r="E19" s="58"/>
      <c r="F19" s="58"/>
      <c r="G19" s="58"/>
    </row>
    <row r="20" spans="2:7" ht="30" customHeight="1" x14ac:dyDescent="0.2">
      <c r="B20" s="61" t="str">
        <f>IF(ABS(D16-E16)&lt;0.5,"TOSS-UP — cần thêm dữ liệu/board input",IF(D16&gt;E16,"➜ CHỌN OPTION A (Nhận vai trò mới) — điểm "&amp;TEXT(D16,"0.0")&amp;" vs "&amp;TEXT(E16,"0.0"),"➜ CHỌN OPTION B (Giữ vai trò hiện tại) — điểm "&amp;TEXT(E16,"0.0")&amp;" vs "&amp;TEXT(D16,"0.0")))</f>
        <v>➜ CHỌN OPTION A (Nhận vai trò mới) — điểm 08 vs 06</v>
      </c>
      <c r="C20" s="61"/>
      <c r="D20" s="61"/>
      <c r="E20" s="61"/>
      <c r="F20" s="61"/>
      <c r="G20" s="61"/>
    </row>
  </sheetData>
  <mergeCells count="14">
    <mergeCell ref="A1:G2"/>
    <mergeCell ref="A3:G3"/>
    <mergeCell ref="C5:F5"/>
    <mergeCell ref="B7:G7"/>
    <mergeCell ref="F9:G9"/>
    <mergeCell ref="F15:G15"/>
    <mergeCell ref="F16:G16"/>
    <mergeCell ref="B19:G19"/>
    <mergeCell ref="B20:G20"/>
    <mergeCell ref="F10:G10"/>
    <mergeCell ref="F11:G11"/>
    <mergeCell ref="F12:G12"/>
    <mergeCell ref="F13:G13"/>
    <mergeCell ref="F14:G14"/>
  </mergeCells>
  <conditionalFormatting sqref="D9:E15">
    <cfRule type="colorScale" priority="2">
      <colorScale>
        <cfvo type="num" val="1"/>
        <cfvo type="num" val="5"/>
        <cfvo type="num" val="10"/>
        <color rgb="FFF8696B"/>
        <color rgb="FFFFEB84"/>
        <color rgb="FF63BE7B"/>
      </colorScale>
    </cfRule>
  </conditionalFormatting>
  <dataValidations count="2">
    <dataValidation type="whole" allowBlank="1" errorTitle="Invalid" error="Enter a number 1-10" sqref="D9:E15" xr:uid="{00000000-0002-0000-0A00-000000000000}">
      <formula1>1</formula1>
      <formula2>10</formula2>
    </dataValidation>
    <dataValidation type="whole" allowBlank="1" errorTitle="Invalid" error="Enter a number 0-1" sqref="C9:C15" xr:uid="{00000000-0002-0000-0A00-000001000000}">
      <formula1>0</formula1>
      <formula2>1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1F3A5F"/>
  </sheetPr>
  <dimension ref="A1:H12"/>
  <sheetViews>
    <sheetView showGridLines="0" zoomScaleNormal="100" workbookViewId="0">
      <selection sqref="A1:H2"/>
    </sheetView>
  </sheetViews>
  <sheetFormatPr baseColWidth="10" defaultColWidth="8.6640625" defaultRowHeight="15" x14ac:dyDescent="0.2"/>
  <cols>
    <col min="1" max="1" width="2" customWidth="1"/>
    <col min="2" max="2" width="18" customWidth="1"/>
    <col min="3" max="3" width="14" customWidth="1"/>
    <col min="4" max="4" width="20" customWidth="1"/>
    <col min="5" max="5" width="16" customWidth="1"/>
    <col min="6" max="6" width="14" customWidth="1"/>
    <col min="7" max="7" width="30" customWidth="1"/>
    <col min="8" max="8" width="10" customWidth="1"/>
  </cols>
  <sheetData>
    <row r="1" spans="1:8" ht="21.75" customHeight="1" x14ac:dyDescent="0.2">
      <c r="A1" s="49" t="s">
        <v>285</v>
      </c>
      <c r="B1" s="49"/>
      <c r="C1" s="49"/>
      <c r="D1" s="49"/>
      <c r="E1" s="49"/>
      <c r="F1" s="49"/>
      <c r="G1" s="49"/>
      <c r="H1" s="49"/>
    </row>
    <row r="2" spans="1:8" ht="15.75" customHeight="1" x14ac:dyDescent="0.2">
      <c r="A2" s="49"/>
      <c r="B2" s="49"/>
      <c r="C2" s="49"/>
      <c r="D2" s="49"/>
      <c r="E2" s="49"/>
      <c r="F2" s="49"/>
      <c r="G2" s="49"/>
      <c r="H2" s="49"/>
    </row>
    <row r="3" spans="1:8" ht="19.5" customHeight="1" x14ac:dyDescent="0.2">
      <c r="A3" s="50" t="s">
        <v>286</v>
      </c>
      <c r="B3" s="50"/>
      <c r="C3" s="50"/>
      <c r="D3" s="50"/>
      <c r="E3" s="50"/>
      <c r="F3" s="50"/>
      <c r="G3" s="50"/>
      <c r="H3" s="50"/>
    </row>
    <row r="5" spans="1:8" ht="21.75" customHeight="1" x14ac:dyDescent="0.2">
      <c r="B5" s="52" t="s">
        <v>287</v>
      </c>
      <c r="C5" s="52"/>
      <c r="D5" s="52"/>
      <c r="E5" s="52"/>
      <c r="F5" s="52"/>
      <c r="G5" s="52"/>
      <c r="H5" s="52"/>
    </row>
    <row r="6" spans="1:8" ht="25.5" customHeight="1" x14ac:dyDescent="0.2">
      <c r="B6" s="2" t="s">
        <v>288</v>
      </c>
      <c r="C6" s="2" t="s">
        <v>289</v>
      </c>
      <c r="D6" s="2" t="s">
        <v>290</v>
      </c>
      <c r="E6" s="2" t="s">
        <v>291</v>
      </c>
      <c r="F6" s="2" t="s">
        <v>292</v>
      </c>
      <c r="G6" s="2" t="s">
        <v>293</v>
      </c>
      <c r="H6" s="2" t="s">
        <v>294</v>
      </c>
    </row>
    <row r="7" spans="1:8" ht="27.75" customHeight="1" x14ac:dyDescent="0.2">
      <c r="B7" s="11" t="s">
        <v>48</v>
      </c>
      <c r="C7" s="38" t="s">
        <v>295</v>
      </c>
      <c r="D7" s="33" t="s">
        <v>296</v>
      </c>
      <c r="E7" s="5" t="s">
        <v>297</v>
      </c>
      <c r="F7" s="39" t="s">
        <v>298</v>
      </c>
      <c r="G7" s="11" t="s">
        <v>48</v>
      </c>
      <c r="H7" s="21">
        <v>8</v>
      </c>
    </row>
    <row r="8" spans="1:8" ht="27.75" customHeight="1" x14ac:dyDescent="0.2">
      <c r="B8" s="11" t="s">
        <v>48</v>
      </c>
      <c r="C8" s="38" t="s">
        <v>299</v>
      </c>
      <c r="D8" s="33" t="s">
        <v>300</v>
      </c>
      <c r="E8" s="5" t="s">
        <v>301</v>
      </c>
      <c r="F8" s="39" t="s">
        <v>298</v>
      </c>
      <c r="G8" s="11" t="s">
        <v>48</v>
      </c>
      <c r="H8" s="21">
        <v>7</v>
      </c>
    </row>
    <row r="9" spans="1:8" ht="27.75" customHeight="1" x14ac:dyDescent="0.2">
      <c r="B9" s="11" t="s">
        <v>48</v>
      </c>
      <c r="C9" s="38" t="s">
        <v>302</v>
      </c>
      <c r="D9" s="33" t="s">
        <v>303</v>
      </c>
      <c r="E9" s="5" t="s">
        <v>297</v>
      </c>
      <c r="F9" s="39" t="s">
        <v>298</v>
      </c>
      <c r="G9" s="11" t="s">
        <v>48</v>
      </c>
      <c r="H9" s="21">
        <v>6</v>
      </c>
    </row>
    <row r="10" spans="1:8" ht="27.75" customHeight="1" x14ac:dyDescent="0.2">
      <c r="B10" s="11" t="s">
        <v>48</v>
      </c>
      <c r="C10" s="38" t="s">
        <v>304</v>
      </c>
      <c r="D10" s="33" t="s">
        <v>305</v>
      </c>
      <c r="E10" s="5" t="s">
        <v>301</v>
      </c>
      <c r="F10" s="39" t="s">
        <v>298</v>
      </c>
      <c r="G10" s="11" t="s">
        <v>48</v>
      </c>
      <c r="H10" s="21">
        <v>9</v>
      </c>
    </row>
    <row r="11" spans="1:8" ht="27.75" customHeight="1" x14ac:dyDescent="0.2">
      <c r="B11" s="11" t="s">
        <v>48</v>
      </c>
      <c r="C11" s="38" t="s">
        <v>306</v>
      </c>
      <c r="D11" s="33" t="s">
        <v>307</v>
      </c>
      <c r="E11" s="5" t="s">
        <v>308</v>
      </c>
      <c r="F11" s="39" t="s">
        <v>298</v>
      </c>
      <c r="G11" s="11" t="s">
        <v>48</v>
      </c>
      <c r="H11" s="21">
        <v>9</v>
      </c>
    </row>
    <row r="12" spans="1:8" x14ac:dyDescent="0.2">
      <c r="B12" s="29" t="s">
        <v>309</v>
      </c>
      <c r="C12" s="30"/>
      <c r="D12" s="30"/>
      <c r="E12" s="30"/>
      <c r="F12" s="30"/>
      <c r="G12" s="30"/>
      <c r="H12" s="31">
        <f>AVERAGE(H7:H11)</f>
        <v>7.8</v>
      </c>
    </row>
  </sheetData>
  <mergeCells count="3">
    <mergeCell ref="A1:H2"/>
    <mergeCell ref="A3:H3"/>
    <mergeCell ref="B5:H5"/>
  </mergeCells>
  <conditionalFormatting sqref="H7:H11">
    <cfRule type="colorScale" priority="2">
      <colorScale>
        <cfvo type="num" val="1"/>
        <cfvo type="num" val="5"/>
        <cfvo type="num" val="10"/>
        <color rgb="FFF8696B"/>
        <color rgb="FFFFEB84"/>
        <color rgb="FF63BE7B"/>
      </colorScale>
    </cfRule>
    <cfRule type="iconSet" priority="3">
      <iconSet>
        <cfvo type="num" val="0"/>
        <cfvo type="num" val="5"/>
        <cfvo type="num" val="8"/>
      </iconSet>
    </cfRule>
  </conditionalFormatting>
  <dataValidations count="2">
    <dataValidation type="whole" allowBlank="1" errorTitle="Invalid" error="Enter a number 1-10" sqref="H7:H11" xr:uid="{00000000-0002-0000-0B00-000000000000}">
      <formula1>1</formula1>
      <formula2>10</formula2>
    </dataValidation>
    <dataValidation type="list" allowBlank="1" sqref="E7:E11" xr:uid="{00000000-0002-0000-0B00-000001000000}">
      <formula1>"Weekly,Monthly,Quarterly,Yearly"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1F3A5F"/>
  </sheetPr>
  <dimension ref="A1:F21"/>
  <sheetViews>
    <sheetView showGridLines="0" tabSelected="1" topLeftCell="A21" zoomScaleNormal="100" workbookViewId="0">
      <selection activeCell="G39" sqref="A1:G39"/>
    </sheetView>
  </sheetViews>
  <sheetFormatPr baseColWidth="10" defaultColWidth="8.6640625" defaultRowHeight="15" x14ac:dyDescent="0.2"/>
  <cols>
    <col min="1" max="1" width="2" customWidth="1"/>
    <col min="2" max="2" width="18" customWidth="1"/>
    <col min="3" max="6" width="22" customWidth="1"/>
  </cols>
  <sheetData>
    <row r="1" spans="1:6" ht="21.75" customHeight="1" x14ac:dyDescent="0.2">
      <c r="A1" s="49" t="s">
        <v>310</v>
      </c>
      <c r="B1" s="49"/>
      <c r="C1" s="49"/>
      <c r="D1" s="49"/>
      <c r="E1" s="49"/>
      <c r="F1" s="49"/>
    </row>
    <row r="2" spans="1:6" ht="15.75" customHeight="1" x14ac:dyDescent="0.2">
      <c r="A2" s="49"/>
      <c r="B2" s="49"/>
      <c r="C2" s="49"/>
      <c r="D2" s="49"/>
      <c r="E2" s="49"/>
      <c r="F2" s="49"/>
    </row>
    <row r="3" spans="1:6" ht="19.5" customHeight="1" x14ac:dyDescent="0.2">
      <c r="A3" s="50" t="s">
        <v>311</v>
      </c>
      <c r="B3" s="50"/>
      <c r="C3" s="50"/>
      <c r="D3" s="50"/>
      <c r="E3" s="50"/>
      <c r="F3" s="50"/>
    </row>
    <row r="5" spans="1:6" ht="21.75" customHeight="1" x14ac:dyDescent="0.2">
      <c r="B5" s="52" t="s">
        <v>312</v>
      </c>
      <c r="C5" s="52"/>
      <c r="D5" s="52"/>
      <c r="E5" s="52"/>
      <c r="F5" s="52"/>
    </row>
    <row r="6" spans="1:6" ht="25.5" customHeight="1" x14ac:dyDescent="0.2">
      <c r="B6" s="2" t="s">
        <v>110</v>
      </c>
      <c r="C6" s="2" t="s">
        <v>313</v>
      </c>
      <c r="D6" s="2" t="s">
        <v>314</v>
      </c>
      <c r="E6" s="2" t="s">
        <v>315</v>
      </c>
      <c r="F6" s="2" t="s">
        <v>316</v>
      </c>
    </row>
    <row r="7" spans="1:6" ht="30" customHeight="1" x14ac:dyDescent="0.2">
      <c r="B7" s="40" t="s">
        <v>15</v>
      </c>
      <c r="C7" s="1" t="s">
        <v>48</v>
      </c>
      <c r="D7" s="1" t="s">
        <v>48</v>
      </c>
      <c r="E7" s="1" t="s">
        <v>48</v>
      </c>
      <c r="F7" s="1" t="s">
        <v>48</v>
      </c>
    </row>
    <row r="8" spans="1:6" ht="30" customHeight="1" x14ac:dyDescent="0.2">
      <c r="B8" s="40" t="s">
        <v>17</v>
      </c>
      <c r="C8" s="1" t="s">
        <v>48</v>
      </c>
      <c r="D8" s="1" t="s">
        <v>48</v>
      </c>
      <c r="E8" s="1" t="s">
        <v>48</v>
      </c>
      <c r="F8" s="1" t="s">
        <v>48</v>
      </c>
    </row>
    <row r="9" spans="1:6" ht="30" customHeight="1" x14ac:dyDescent="0.2">
      <c r="B9" s="40" t="s">
        <v>49</v>
      </c>
      <c r="C9" s="1" t="s">
        <v>48</v>
      </c>
      <c r="D9" s="1" t="s">
        <v>48</v>
      </c>
      <c r="E9" s="1" t="s">
        <v>48</v>
      </c>
      <c r="F9" s="1" t="s">
        <v>48</v>
      </c>
    </row>
    <row r="10" spans="1:6" ht="30" customHeight="1" x14ac:dyDescent="0.2">
      <c r="B10" s="40" t="s">
        <v>13</v>
      </c>
      <c r="C10" s="1" t="s">
        <v>48</v>
      </c>
      <c r="D10" s="1" t="s">
        <v>48</v>
      </c>
      <c r="E10" s="1" t="s">
        <v>48</v>
      </c>
      <c r="F10" s="1" t="s">
        <v>48</v>
      </c>
    </row>
    <row r="11" spans="1:6" ht="30" customHeight="1" x14ac:dyDescent="0.2">
      <c r="B11" s="40" t="s">
        <v>317</v>
      </c>
      <c r="C11" s="1" t="s">
        <v>48</v>
      </c>
      <c r="D11" s="1" t="s">
        <v>48</v>
      </c>
      <c r="E11" s="1" t="s">
        <v>48</v>
      </c>
      <c r="F11" s="1" t="s">
        <v>48</v>
      </c>
    </row>
    <row r="12" spans="1:6" ht="30" customHeight="1" x14ac:dyDescent="0.2">
      <c r="B12" s="40" t="s">
        <v>318</v>
      </c>
      <c r="C12" s="1" t="s">
        <v>48</v>
      </c>
      <c r="D12" s="1" t="s">
        <v>48</v>
      </c>
      <c r="E12" s="1" t="s">
        <v>48</v>
      </c>
      <c r="F12" s="1" t="s">
        <v>48</v>
      </c>
    </row>
    <row r="13" spans="1:6" ht="30" customHeight="1" x14ac:dyDescent="0.2">
      <c r="B13" s="40" t="s">
        <v>319</v>
      </c>
      <c r="C13" s="1" t="s">
        <v>48</v>
      </c>
      <c r="D13" s="1" t="s">
        <v>48</v>
      </c>
      <c r="E13" s="1" t="s">
        <v>48</v>
      </c>
      <c r="F13" s="1" t="s">
        <v>48</v>
      </c>
    </row>
    <row r="14" spans="1:6" ht="30" customHeight="1" x14ac:dyDescent="0.2">
      <c r="B14" s="40" t="s">
        <v>320</v>
      </c>
      <c r="C14" s="1" t="s">
        <v>48</v>
      </c>
      <c r="D14" s="1" t="s">
        <v>48</v>
      </c>
      <c r="E14" s="1" t="s">
        <v>48</v>
      </c>
      <c r="F14" s="1" t="s">
        <v>48</v>
      </c>
    </row>
    <row r="16" spans="1:6" ht="21.75" customHeight="1" x14ac:dyDescent="0.2">
      <c r="B16" s="52" t="s">
        <v>321</v>
      </c>
      <c r="C16" s="52"/>
      <c r="D16" s="52"/>
      <c r="E16" s="52"/>
      <c r="F16" s="52"/>
    </row>
    <row r="17" spans="2:6" ht="25.5" customHeight="1" x14ac:dyDescent="0.2">
      <c r="B17" s="2" t="s">
        <v>322</v>
      </c>
      <c r="C17" s="2" t="s">
        <v>323</v>
      </c>
      <c r="D17" s="2" t="s">
        <v>324</v>
      </c>
      <c r="E17" s="2" t="s">
        <v>325</v>
      </c>
      <c r="F17" s="2" t="s">
        <v>326</v>
      </c>
    </row>
    <row r="18" spans="2:6" ht="16" x14ac:dyDescent="0.2">
      <c r="B18" s="3" t="s">
        <v>327</v>
      </c>
      <c r="C18" s="21">
        <v>9</v>
      </c>
      <c r="D18" s="21">
        <v>7</v>
      </c>
      <c r="E18" s="21">
        <v>3</v>
      </c>
      <c r="F18" s="21">
        <v>8</v>
      </c>
    </row>
    <row r="19" spans="2:6" ht="16" x14ac:dyDescent="0.2">
      <c r="B19" s="3" t="s">
        <v>328</v>
      </c>
      <c r="C19" s="26">
        <v>0.2</v>
      </c>
      <c r="D19" s="26">
        <v>0.5</v>
      </c>
      <c r="E19" s="26">
        <v>0.15</v>
      </c>
      <c r="F19" s="26">
        <v>0.15</v>
      </c>
    </row>
    <row r="20" spans="2:6" ht="16" x14ac:dyDescent="0.2">
      <c r="B20" s="3" t="s">
        <v>329</v>
      </c>
      <c r="C20" s="21">
        <v>6</v>
      </c>
      <c r="D20" s="21">
        <v>8</v>
      </c>
      <c r="E20" s="21">
        <v>4</v>
      </c>
      <c r="F20" s="21">
        <v>5</v>
      </c>
    </row>
    <row r="21" spans="2:6" x14ac:dyDescent="0.2">
      <c r="B21" s="6" t="s">
        <v>330</v>
      </c>
      <c r="C21" s="37">
        <f>SUM(C19:F19)</f>
        <v>1</v>
      </c>
    </row>
  </sheetData>
  <mergeCells count="4">
    <mergeCell ref="A1:F2"/>
    <mergeCell ref="A3:F3"/>
    <mergeCell ref="B5:F5"/>
    <mergeCell ref="B16:F16"/>
  </mergeCells>
  <dataValidations count="2">
    <dataValidation type="whole" allowBlank="1" errorTitle="Invalid" error="Enter a number 1-10" sqref="C18:F18 C20:F20" xr:uid="{00000000-0002-0000-0C00-000000000000}">
      <formula1>1</formula1>
      <formula2>10</formula2>
    </dataValidation>
    <dataValidation type="whole" allowBlank="1" errorTitle="Invalid" error="Enter a number 0-1" sqref="C19:F19" xr:uid="{00000000-0002-0000-0C00-000001000000}">
      <formula1>0</formula1>
      <formula2>1</formula2>
    </dataValidation>
  </dataValidation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1F3A5F"/>
  </sheetPr>
  <dimension ref="A1:E20"/>
  <sheetViews>
    <sheetView showGridLines="0" zoomScaleNormal="100" workbookViewId="0"/>
  </sheetViews>
  <sheetFormatPr baseColWidth="10" defaultColWidth="8.6640625" defaultRowHeight="15" x14ac:dyDescent="0.2"/>
  <cols>
    <col min="1" max="1" width="2" customWidth="1"/>
    <col min="2" max="2" width="22" customWidth="1"/>
    <col min="3" max="3" width="50" customWidth="1"/>
    <col min="4" max="4" width="16" customWidth="1"/>
    <col min="5" max="5" width="14" customWidth="1"/>
  </cols>
  <sheetData>
    <row r="1" spans="1:5" ht="21.75" customHeight="1" x14ac:dyDescent="0.2">
      <c r="A1" s="49" t="s">
        <v>331</v>
      </c>
      <c r="B1" s="49"/>
      <c r="C1" s="49"/>
      <c r="D1" s="49"/>
      <c r="E1" s="49"/>
    </row>
    <row r="2" spans="1:5" ht="15.75" customHeight="1" x14ac:dyDescent="0.2">
      <c r="A2" s="49"/>
      <c r="B2" s="49"/>
      <c r="C2" s="49"/>
      <c r="D2" s="49"/>
      <c r="E2" s="49"/>
    </row>
    <row r="3" spans="1:5" ht="19.5" customHeight="1" x14ac:dyDescent="0.2">
      <c r="A3" s="50" t="s">
        <v>332</v>
      </c>
      <c r="B3" s="50"/>
      <c r="C3" s="50"/>
      <c r="D3" s="50"/>
      <c r="E3" s="50"/>
    </row>
    <row r="5" spans="1:5" ht="19" x14ac:dyDescent="0.2">
      <c r="B5" s="25" t="s">
        <v>333</v>
      </c>
      <c r="D5" s="63">
        <f>AVERAGE(D9:D12)</f>
        <v>0.53749999999999998</v>
      </c>
      <c r="E5" s="63"/>
    </row>
    <row r="7" spans="1:5" ht="21.75" customHeight="1" x14ac:dyDescent="0.2">
      <c r="B7" s="52" t="s">
        <v>334</v>
      </c>
      <c r="C7" s="52"/>
      <c r="D7" s="52"/>
      <c r="E7" s="52"/>
    </row>
    <row r="8" spans="1:5" ht="25.5" customHeight="1" x14ac:dyDescent="0.2">
      <c r="B8" s="2" t="s">
        <v>181</v>
      </c>
      <c r="C8" s="2" t="s">
        <v>335</v>
      </c>
      <c r="D8" s="2" t="s">
        <v>336</v>
      </c>
      <c r="E8" s="2"/>
    </row>
    <row r="9" spans="1:5" ht="25.5" customHeight="1" x14ac:dyDescent="0.2">
      <c r="B9" s="3" t="s">
        <v>337</v>
      </c>
      <c r="C9" s="17" t="s">
        <v>338</v>
      </c>
      <c r="D9" s="26">
        <v>0.85</v>
      </c>
      <c r="E9" s="22"/>
    </row>
    <row r="10" spans="1:5" ht="25.5" customHeight="1" x14ac:dyDescent="0.2">
      <c r="B10" s="3" t="s">
        <v>339</v>
      </c>
      <c r="C10" s="17" t="s">
        <v>340</v>
      </c>
      <c r="D10" s="26">
        <v>0.65</v>
      </c>
      <c r="E10" s="22"/>
    </row>
    <row r="11" spans="1:5" ht="25.5" customHeight="1" x14ac:dyDescent="0.2">
      <c r="B11" s="3" t="s">
        <v>341</v>
      </c>
      <c r="C11" s="17" t="s">
        <v>342</v>
      </c>
      <c r="D11" s="26">
        <v>0.4</v>
      </c>
      <c r="E11" s="22"/>
    </row>
    <row r="12" spans="1:5" ht="25.5" customHeight="1" x14ac:dyDescent="0.2">
      <c r="B12" s="3" t="s">
        <v>343</v>
      </c>
      <c r="C12" s="17" t="s">
        <v>344</v>
      </c>
      <c r="D12" s="26">
        <v>0.25</v>
      </c>
      <c r="E12" s="22"/>
    </row>
    <row r="14" spans="1:5" ht="21.75" customHeight="1" x14ac:dyDescent="0.2">
      <c r="B14" s="52" t="s">
        <v>345</v>
      </c>
      <c r="C14" s="52"/>
      <c r="D14" s="52"/>
      <c r="E14" s="52"/>
    </row>
    <row r="15" spans="1:5" ht="25.5" customHeight="1" x14ac:dyDescent="0.2">
      <c r="B15" s="2" t="s">
        <v>346</v>
      </c>
      <c r="C15" s="2" t="s">
        <v>347</v>
      </c>
      <c r="D15" s="2" t="s">
        <v>348</v>
      </c>
      <c r="E15" s="2"/>
    </row>
    <row r="16" spans="1:5" ht="24" customHeight="1" x14ac:dyDescent="0.2">
      <c r="B16" s="3" t="s">
        <v>349</v>
      </c>
      <c r="C16" s="11" t="s">
        <v>350</v>
      </c>
      <c r="D16" s="56" t="s">
        <v>351</v>
      </c>
      <c r="E16" s="56"/>
    </row>
    <row r="17" spans="2:5" ht="24" customHeight="1" x14ac:dyDescent="0.2">
      <c r="B17" s="3" t="s">
        <v>352</v>
      </c>
      <c r="C17" s="11" t="s">
        <v>353</v>
      </c>
      <c r="D17" s="56" t="s">
        <v>354</v>
      </c>
      <c r="E17" s="56"/>
    </row>
    <row r="18" spans="2:5" ht="24" customHeight="1" x14ac:dyDescent="0.2">
      <c r="B18" s="3" t="s">
        <v>355</v>
      </c>
      <c r="C18" s="11" t="s">
        <v>356</v>
      </c>
      <c r="D18" s="56" t="s">
        <v>357</v>
      </c>
      <c r="E18" s="56"/>
    </row>
    <row r="19" spans="2:5" ht="24" customHeight="1" x14ac:dyDescent="0.2">
      <c r="B19" s="3" t="s">
        <v>358</v>
      </c>
      <c r="C19" s="11" t="s">
        <v>359</v>
      </c>
      <c r="D19" s="56" t="s">
        <v>360</v>
      </c>
      <c r="E19" s="56"/>
    </row>
    <row r="20" spans="2:5" ht="24" customHeight="1" x14ac:dyDescent="0.2">
      <c r="B20" s="3" t="s">
        <v>361</v>
      </c>
      <c r="C20" s="11" t="s">
        <v>362</v>
      </c>
      <c r="D20" s="56" t="s">
        <v>363</v>
      </c>
      <c r="E20" s="56"/>
    </row>
  </sheetData>
  <mergeCells count="10">
    <mergeCell ref="A1:E2"/>
    <mergeCell ref="A3:E3"/>
    <mergeCell ref="D5:E5"/>
    <mergeCell ref="B7:E7"/>
    <mergeCell ref="B14:E14"/>
    <mergeCell ref="D16:E16"/>
    <mergeCell ref="D17:E17"/>
    <mergeCell ref="D18:E18"/>
    <mergeCell ref="D19:E19"/>
    <mergeCell ref="D20:E20"/>
  </mergeCells>
  <conditionalFormatting sqref="D9:D12">
    <cfRule type="dataBar" priority="2">
      <dataBar>
        <cfvo type="num" val="0"/>
        <cfvo type="num" val="100"/>
        <color rgb="FF2E5E8C"/>
      </dataBar>
      <extLst>
        <ext xmlns:x14="http://schemas.microsoft.com/office/spreadsheetml/2009/9/main" uri="{B025F937-C7B1-47D3-B67F-A62EFF666E3E}">
          <x14:id>{9030706D-BAA3-4BC2-A8C3-5081CA54FE98}</x14:id>
        </ext>
      </extLst>
    </cfRule>
  </conditionalFormatting>
  <dataValidations count="1">
    <dataValidation type="whole" allowBlank="1" errorTitle="Invalid" error="Enter a number 0-1" sqref="D9:D12" xr:uid="{00000000-0002-0000-0D00-000000000000}">
      <formula1>0</formula1>
      <formula2>1</formula2>
    </dataValidation>
  </dataValidations>
  <pageMargins left="0.75" right="0.75" top="1" bottom="1" header="0.511811023622047" footer="0.511811023622047"/>
  <pageSetup paperSize="9" orientation="portrait" horizontalDpi="300" verticalDpi="30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030706D-BAA3-4BC2-A8C3-5081CA54FE98}">
            <x14:dataBar axisPosition="none">
              <x14:cfvo type="num">
                <xm:f>0</xm:f>
              </x14:cfvo>
              <x14:cfvo type="num">
                <xm:f>100</xm:f>
              </x14:cfvo>
              <x14:negativeFillColor rgb="FF2E5E8C"/>
            </x14:dataBar>
          </x14:cfRule>
          <xm:sqref>D9:D12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8E44AD"/>
  </sheetPr>
  <dimension ref="A1:M27"/>
  <sheetViews>
    <sheetView showGridLines="0" zoomScaleNormal="100" workbookViewId="0"/>
  </sheetViews>
  <sheetFormatPr baseColWidth="10" defaultColWidth="8.6640625" defaultRowHeight="15" x14ac:dyDescent="0.2"/>
  <cols>
    <col min="1" max="1" width="2" customWidth="1"/>
    <col min="2" max="7" width="18" customWidth="1"/>
    <col min="8" max="8" width="2" customWidth="1"/>
    <col min="9" max="9" width="16" customWidth="1"/>
    <col min="10" max="10" width="12" customWidth="1"/>
  </cols>
  <sheetData>
    <row r="1" spans="1:9" ht="21.75" customHeight="1" x14ac:dyDescent="0.2">
      <c r="A1" s="49" t="s">
        <v>364</v>
      </c>
      <c r="B1" s="49"/>
      <c r="C1" s="49"/>
      <c r="D1" s="49"/>
      <c r="E1" s="49"/>
      <c r="F1" s="49"/>
      <c r="G1" s="49"/>
      <c r="H1" s="49"/>
      <c r="I1" s="49"/>
    </row>
    <row r="2" spans="1:9" ht="15.75" customHeight="1" x14ac:dyDescent="0.2">
      <c r="A2" s="49"/>
      <c r="B2" s="49"/>
      <c r="C2" s="49"/>
      <c r="D2" s="49"/>
      <c r="E2" s="49"/>
      <c r="F2" s="49"/>
      <c r="G2" s="49"/>
      <c r="H2" s="49"/>
      <c r="I2" s="49"/>
    </row>
    <row r="3" spans="1:9" ht="19.5" customHeight="1" x14ac:dyDescent="0.2">
      <c r="A3" s="50" t="s">
        <v>365</v>
      </c>
      <c r="B3" s="50"/>
      <c r="C3" s="50"/>
      <c r="D3" s="50"/>
      <c r="E3" s="50"/>
      <c r="F3" s="50"/>
      <c r="G3" s="50"/>
      <c r="H3" s="50"/>
      <c r="I3" s="50"/>
    </row>
    <row r="5" spans="1:9" ht="21.75" customHeight="1" x14ac:dyDescent="0.2">
      <c r="B5" s="45" t="s">
        <v>366</v>
      </c>
      <c r="C5" s="45"/>
      <c r="D5" s="45"/>
      <c r="E5" s="45"/>
      <c r="F5" s="45"/>
      <c r="G5" s="45"/>
      <c r="H5" s="45"/>
    </row>
    <row r="6" spans="1:9" ht="15.75" customHeight="1" x14ac:dyDescent="0.2">
      <c r="B6" s="47" t="s">
        <v>367</v>
      </c>
      <c r="C6" s="47"/>
      <c r="D6" s="46" t="s">
        <v>368</v>
      </c>
      <c r="E6" s="46"/>
      <c r="F6" s="48" t="s">
        <v>369</v>
      </c>
      <c r="G6" s="48"/>
    </row>
    <row r="7" spans="1:9" ht="19.5" customHeight="1" x14ac:dyDescent="0.2">
      <c r="B7" s="43">
        <f>AVERAGE('Life Portfolio'!C14,'Success OS Audit'!C15,'Balanced Scorecard'!C16,'OKR System'!E18,QPBR!E24,'Career Portfolio'!D16)</f>
        <v>6.0476124338624331</v>
      </c>
      <c r="C7" s="43"/>
      <c r="D7" s="42">
        <f>'Success OS Audit'!C7</f>
        <v>7</v>
      </c>
      <c r="E7" s="42"/>
      <c r="F7" s="65">
        <f>'Success OS Audit'!C8</f>
        <v>6</v>
      </c>
      <c r="G7" s="65"/>
    </row>
    <row r="8" spans="1:9" ht="13.5" customHeight="1" x14ac:dyDescent="0.2">
      <c r="B8" s="43"/>
      <c r="C8" s="43"/>
      <c r="D8" s="42"/>
      <c r="E8" s="42"/>
      <c r="F8" s="65"/>
      <c r="G8" s="65"/>
    </row>
    <row r="10" spans="1:9" ht="15.75" customHeight="1" x14ac:dyDescent="0.2">
      <c r="B10" s="46" t="s">
        <v>370</v>
      </c>
      <c r="C10" s="46"/>
      <c r="D10" s="48" t="s">
        <v>8</v>
      </c>
      <c r="E10" s="48"/>
      <c r="F10" s="47" t="s">
        <v>5</v>
      </c>
      <c r="G10" s="47"/>
    </row>
    <row r="11" spans="1:9" ht="19.5" customHeight="1" x14ac:dyDescent="0.2">
      <c r="B11" s="42">
        <f>'Success OS Audit'!C9</f>
        <v>7</v>
      </c>
      <c r="C11" s="42"/>
      <c r="D11" s="44">
        <f>'Transformation Office'!D5</f>
        <v>0.53749999999999998</v>
      </c>
      <c r="E11" s="44"/>
      <c r="F11" s="64">
        <f>'North Star 10Y'!F21</f>
        <v>0.62731481481481477</v>
      </c>
      <c r="G11" s="64"/>
    </row>
    <row r="12" spans="1:9" ht="13.5" customHeight="1" x14ac:dyDescent="0.2">
      <c r="B12" s="42"/>
      <c r="C12" s="42"/>
      <c r="D12" s="44"/>
      <c r="E12" s="44"/>
      <c r="F12" s="64"/>
      <c r="G12" s="64"/>
    </row>
    <row r="14" spans="1:9" ht="21.75" customHeight="1" x14ac:dyDescent="0.2">
      <c r="B14" s="45" t="s">
        <v>371</v>
      </c>
      <c r="C14" s="45"/>
      <c r="D14" s="45"/>
      <c r="E14" s="45"/>
      <c r="F14" s="45"/>
      <c r="G14" s="45"/>
      <c r="H14" s="45"/>
    </row>
    <row r="15" spans="1:9" ht="25.5" customHeight="1" x14ac:dyDescent="0.2">
      <c r="B15" s="2" t="s">
        <v>54</v>
      </c>
      <c r="C15" s="2" t="s">
        <v>11</v>
      </c>
      <c r="D15" s="2"/>
      <c r="E15" s="2" t="s">
        <v>54</v>
      </c>
      <c r="F15" s="2" t="s">
        <v>11</v>
      </c>
      <c r="G15" s="2"/>
    </row>
    <row r="16" spans="1:9" ht="24" customHeight="1" x14ac:dyDescent="0.2">
      <c r="B16" s="3" t="s">
        <v>117</v>
      </c>
      <c r="C16" s="4">
        <f>'Life Portfolio'!C7</f>
        <v>6</v>
      </c>
      <c r="D16" s="22"/>
      <c r="E16" s="3" t="s">
        <v>170</v>
      </c>
      <c r="F16" s="4">
        <f>'Life Portfolio'!C12</f>
        <v>6</v>
      </c>
      <c r="G16" s="22"/>
    </row>
    <row r="17" spans="2:13" ht="24" customHeight="1" x14ac:dyDescent="0.2">
      <c r="B17" s="3" t="s">
        <v>15</v>
      </c>
      <c r="C17" s="4">
        <f>'Life Portfolio'!C8</f>
        <v>7</v>
      </c>
      <c r="D17" s="22"/>
      <c r="E17" s="3" t="s">
        <v>218</v>
      </c>
      <c r="F17" s="4">
        <f>'Life Portfolio'!C9</f>
        <v>7</v>
      </c>
      <c r="G17" s="22"/>
    </row>
    <row r="18" spans="2:13" ht="24" customHeight="1" x14ac:dyDescent="0.2">
      <c r="B18" s="3" t="s">
        <v>13</v>
      </c>
      <c r="C18" s="4">
        <f>'Life Portfolio'!C11</f>
        <v>5</v>
      </c>
      <c r="D18" s="22"/>
      <c r="E18" s="3" t="s">
        <v>219</v>
      </c>
      <c r="F18" s="4">
        <f>'Life Portfolio'!C10</f>
        <v>5</v>
      </c>
      <c r="G18" s="22"/>
    </row>
    <row r="20" spans="2:13" ht="21.75" customHeight="1" x14ac:dyDescent="0.2">
      <c r="B20" s="45" t="s">
        <v>372</v>
      </c>
      <c r="C20" s="45"/>
      <c r="D20" s="45"/>
      <c r="E20" s="45"/>
      <c r="F20" s="45"/>
      <c r="G20" s="45"/>
      <c r="H20" s="45"/>
    </row>
    <row r="21" spans="2:13" x14ac:dyDescent="0.2">
      <c r="I21" s="7" t="s">
        <v>373</v>
      </c>
      <c r="J21" s="7" t="s">
        <v>22</v>
      </c>
      <c r="L21" s="6" t="s">
        <v>374</v>
      </c>
    </row>
    <row r="22" spans="2:13" ht="16" x14ac:dyDescent="0.2">
      <c r="I22" s="8" t="s">
        <v>375</v>
      </c>
      <c r="J22" s="9">
        <v>5.8</v>
      </c>
      <c r="L22" t="s">
        <v>376</v>
      </c>
      <c r="M22" s="41">
        <f>ROUND(AVERAGE('Life Portfolio'!C14,'Success OS Audit'!C15,'Balanced Scorecard'!C16,'OKR System'!E18,QPBR!E24,'Career Portfolio'!D16)*10,0)</f>
        <v>60</v>
      </c>
    </row>
    <row r="23" spans="2:13" ht="16" x14ac:dyDescent="0.2">
      <c r="I23" s="8" t="s">
        <v>377</v>
      </c>
      <c r="J23" s="9">
        <v>6.5</v>
      </c>
      <c r="L23" t="s">
        <v>378</v>
      </c>
      <c r="M23" s="41">
        <f>100-M22</f>
        <v>40</v>
      </c>
    </row>
    <row r="24" spans="2:13" ht="16" x14ac:dyDescent="0.2">
      <c r="I24" s="8" t="s">
        <v>379</v>
      </c>
      <c r="J24" s="9">
        <v>6.2</v>
      </c>
    </row>
    <row r="25" spans="2:13" ht="16" x14ac:dyDescent="0.2">
      <c r="I25" s="8" t="s">
        <v>380</v>
      </c>
      <c r="J25" s="9">
        <v>6.6</v>
      </c>
    </row>
    <row r="26" spans="2:13" ht="16" x14ac:dyDescent="0.2">
      <c r="I26" s="8" t="s">
        <v>381</v>
      </c>
      <c r="J26" s="9">
        <v>7</v>
      </c>
    </row>
    <row r="27" spans="2:13" ht="16" x14ac:dyDescent="0.2">
      <c r="I27" s="8" t="s">
        <v>382</v>
      </c>
      <c r="J27" s="9">
        <v>7.3</v>
      </c>
    </row>
  </sheetData>
  <mergeCells count="17">
    <mergeCell ref="A1:I2"/>
    <mergeCell ref="A3:I3"/>
    <mergeCell ref="B5:H5"/>
    <mergeCell ref="B6:C6"/>
    <mergeCell ref="D6:E6"/>
    <mergeCell ref="F6:G6"/>
    <mergeCell ref="B7:C8"/>
    <mergeCell ref="D7:E8"/>
    <mergeCell ref="F7:G8"/>
    <mergeCell ref="B10:C10"/>
    <mergeCell ref="D10:E10"/>
    <mergeCell ref="F10:G10"/>
    <mergeCell ref="B11:C12"/>
    <mergeCell ref="D11:E12"/>
    <mergeCell ref="F11:G12"/>
    <mergeCell ref="B14:H14"/>
    <mergeCell ref="B20:H20"/>
  </mergeCells>
  <conditionalFormatting sqref="C16:C18">
    <cfRule type="colorScale" priority="2">
      <colorScale>
        <cfvo type="num" val="1"/>
        <cfvo type="num" val="5"/>
        <cfvo type="num" val="10"/>
        <color rgb="FFF8696B"/>
        <color rgb="FFFFEB84"/>
        <color rgb="FF63BE7B"/>
      </colorScale>
    </cfRule>
    <cfRule type="iconSet" priority="3">
      <iconSet>
        <cfvo type="num" val="0"/>
        <cfvo type="num" val="5"/>
        <cfvo type="num" val="8"/>
      </iconSet>
    </cfRule>
  </conditionalFormatting>
  <conditionalFormatting sqref="F16:F18">
    <cfRule type="colorScale" priority="4">
      <colorScale>
        <cfvo type="num" val="1"/>
        <cfvo type="num" val="5"/>
        <cfvo type="num" val="10"/>
        <color rgb="FFF8696B"/>
        <color rgb="FFFFEB84"/>
        <color rgb="FF63BE7B"/>
      </colorScale>
    </cfRule>
    <cfRule type="iconSet" priority="5">
      <iconSet>
        <cfvo type="num" val="0"/>
        <cfvo type="num" val="5"/>
        <cfvo type="num" val="8"/>
      </iconSet>
    </cfRule>
  </conditionalFormatting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1F3A5F"/>
  </sheetPr>
  <dimension ref="A1:F21"/>
  <sheetViews>
    <sheetView showGridLines="0" zoomScaleNormal="100" workbookViewId="0">
      <selection activeCell="G22" sqref="A1:G22"/>
    </sheetView>
  </sheetViews>
  <sheetFormatPr baseColWidth="10" defaultColWidth="8.6640625" defaultRowHeight="15" x14ac:dyDescent="0.2"/>
  <cols>
    <col min="1" max="1" width="2" customWidth="1"/>
    <col min="2" max="2" width="22" customWidth="1"/>
    <col min="3" max="3" width="52" customWidth="1"/>
    <col min="4" max="6" width="13" customWidth="1"/>
  </cols>
  <sheetData>
    <row r="1" spans="1:6" ht="21.75" customHeight="1" x14ac:dyDescent="0.2">
      <c r="A1" s="49" t="s">
        <v>27</v>
      </c>
      <c r="B1" s="49"/>
      <c r="C1" s="49"/>
      <c r="D1" s="49"/>
      <c r="E1" s="49"/>
      <c r="F1" s="49"/>
    </row>
    <row r="2" spans="1:6" ht="15.75" customHeight="1" x14ac:dyDescent="0.2">
      <c r="A2" s="49"/>
      <c r="B2" s="49"/>
      <c r="C2" s="49"/>
      <c r="D2" s="49"/>
      <c r="E2" s="49"/>
      <c r="F2" s="49"/>
    </row>
    <row r="3" spans="1:6" ht="19.5" customHeight="1" x14ac:dyDescent="0.2">
      <c r="A3" s="50" t="s">
        <v>28</v>
      </c>
      <c r="B3" s="50"/>
      <c r="C3" s="50"/>
      <c r="D3" s="50"/>
      <c r="E3" s="50"/>
      <c r="F3" s="50"/>
    </row>
    <row r="5" spans="1:6" ht="21.75" customHeight="1" x14ac:dyDescent="0.2">
      <c r="B5" s="52" t="s">
        <v>29</v>
      </c>
      <c r="C5" s="52"/>
      <c r="D5" s="52"/>
      <c r="E5" s="52"/>
      <c r="F5" s="52"/>
    </row>
    <row r="6" spans="1:6" ht="31.5" customHeight="1" x14ac:dyDescent="0.2">
      <c r="B6" s="10" t="s">
        <v>30</v>
      </c>
      <c r="C6" s="51" t="s">
        <v>31</v>
      </c>
      <c r="D6" s="51"/>
      <c r="E6" s="51"/>
      <c r="F6" s="51"/>
    </row>
    <row r="7" spans="1:6" ht="31.5" customHeight="1" x14ac:dyDescent="0.2">
      <c r="B7" s="10" t="s">
        <v>32</v>
      </c>
      <c r="C7" s="51" t="s">
        <v>33</v>
      </c>
      <c r="D7" s="51"/>
      <c r="E7" s="51"/>
      <c r="F7" s="51"/>
    </row>
    <row r="8" spans="1:6" ht="31.5" customHeight="1" x14ac:dyDescent="0.2">
      <c r="B8" s="10" t="s">
        <v>34</v>
      </c>
      <c r="C8" s="51" t="s">
        <v>35</v>
      </c>
      <c r="D8" s="51"/>
      <c r="E8" s="51"/>
      <c r="F8" s="51"/>
    </row>
    <row r="9" spans="1:6" ht="31.5" customHeight="1" x14ac:dyDescent="0.2">
      <c r="B9" s="10" t="s">
        <v>36</v>
      </c>
      <c r="C9" s="51" t="s">
        <v>37</v>
      </c>
      <c r="D9" s="51"/>
      <c r="E9" s="51"/>
      <c r="F9" s="51"/>
    </row>
    <row r="10" spans="1:6" ht="31.5" customHeight="1" x14ac:dyDescent="0.2">
      <c r="B10" s="10" t="s">
        <v>38</v>
      </c>
      <c r="C10" s="51" t="s">
        <v>39</v>
      </c>
      <c r="D10" s="51"/>
      <c r="E10" s="51"/>
      <c r="F10" s="51"/>
    </row>
    <row r="11" spans="1:6" ht="31.5" customHeight="1" x14ac:dyDescent="0.2">
      <c r="B11" s="10" t="s">
        <v>40</v>
      </c>
      <c r="C11" s="51" t="s">
        <v>41</v>
      </c>
      <c r="D11" s="51"/>
      <c r="E11" s="51"/>
      <c r="F11" s="51"/>
    </row>
    <row r="13" spans="1:6" ht="21.75" customHeight="1" x14ac:dyDescent="0.2">
      <c r="B13" s="52" t="s">
        <v>42</v>
      </c>
      <c r="C13" s="52"/>
      <c r="D13" s="52"/>
      <c r="E13" s="52"/>
      <c r="F13" s="52"/>
    </row>
    <row r="14" spans="1:6" ht="25.5" customHeight="1" x14ac:dyDescent="0.2">
      <c r="B14" s="2" t="s">
        <v>43</v>
      </c>
      <c r="C14" s="2" t="s">
        <v>44</v>
      </c>
      <c r="D14" s="2" t="s">
        <v>45</v>
      </c>
      <c r="E14" s="2" t="s">
        <v>46</v>
      </c>
      <c r="F14" s="2" t="s">
        <v>47</v>
      </c>
    </row>
    <row r="15" spans="1:6" ht="25.5" customHeight="1" x14ac:dyDescent="0.2">
      <c r="B15" s="3" t="s">
        <v>15</v>
      </c>
      <c r="C15" s="11" t="s">
        <v>48</v>
      </c>
      <c r="D15" s="12">
        <v>6</v>
      </c>
      <c r="E15" s="12">
        <v>9</v>
      </c>
      <c r="F15" s="13">
        <f t="shared" ref="F15:F20" si="0">IF(E15=0,0,D15/E15)</f>
        <v>0.66666666666666663</v>
      </c>
    </row>
    <row r="16" spans="1:6" ht="25.5" customHeight="1" x14ac:dyDescent="0.2">
      <c r="B16" s="3" t="s">
        <v>17</v>
      </c>
      <c r="C16" s="11" t="s">
        <v>48</v>
      </c>
      <c r="D16" s="12">
        <v>5</v>
      </c>
      <c r="E16" s="12">
        <v>9</v>
      </c>
      <c r="F16" s="13">
        <f t="shared" si="0"/>
        <v>0.55555555555555558</v>
      </c>
    </row>
    <row r="17" spans="2:6" ht="25.5" customHeight="1" x14ac:dyDescent="0.2">
      <c r="B17" s="3" t="s">
        <v>49</v>
      </c>
      <c r="C17" s="11" t="s">
        <v>48</v>
      </c>
      <c r="D17" s="12">
        <v>6</v>
      </c>
      <c r="E17" s="12">
        <v>8</v>
      </c>
      <c r="F17" s="13">
        <f t="shared" si="0"/>
        <v>0.75</v>
      </c>
    </row>
    <row r="18" spans="2:6" ht="25.5" customHeight="1" x14ac:dyDescent="0.2">
      <c r="B18" s="3" t="s">
        <v>13</v>
      </c>
      <c r="C18" s="11" t="s">
        <v>48</v>
      </c>
      <c r="D18" s="12">
        <v>5</v>
      </c>
      <c r="E18" s="12">
        <v>8</v>
      </c>
      <c r="F18" s="13">
        <f t="shared" si="0"/>
        <v>0.625</v>
      </c>
    </row>
    <row r="19" spans="2:6" ht="25.5" customHeight="1" x14ac:dyDescent="0.2">
      <c r="B19" s="3" t="s">
        <v>16</v>
      </c>
      <c r="C19" s="11" t="s">
        <v>48</v>
      </c>
      <c r="D19" s="12">
        <v>6</v>
      </c>
      <c r="E19" s="12">
        <v>9</v>
      </c>
      <c r="F19" s="13">
        <f t="shared" si="0"/>
        <v>0.66666666666666663</v>
      </c>
    </row>
    <row r="20" spans="2:6" ht="25.5" customHeight="1" x14ac:dyDescent="0.2">
      <c r="B20" s="3" t="s">
        <v>50</v>
      </c>
      <c r="C20" s="11" t="s">
        <v>48</v>
      </c>
      <c r="D20" s="12">
        <v>4</v>
      </c>
      <c r="E20" s="12">
        <v>8</v>
      </c>
      <c r="F20" s="13">
        <f t="shared" si="0"/>
        <v>0.5</v>
      </c>
    </row>
    <row r="21" spans="2:6" x14ac:dyDescent="0.2">
      <c r="B21" s="14" t="s">
        <v>5</v>
      </c>
      <c r="C21" s="15"/>
      <c r="D21" s="15"/>
      <c r="E21" s="15"/>
      <c r="F21" s="16">
        <f>AVERAGE(F15:F20)</f>
        <v>0.62731481481481477</v>
      </c>
    </row>
  </sheetData>
  <mergeCells count="10">
    <mergeCell ref="A1:F2"/>
    <mergeCell ref="A3:F3"/>
    <mergeCell ref="B5:F5"/>
    <mergeCell ref="C6:F6"/>
    <mergeCell ref="C7:F7"/>
    <mergeCell ref="C8:F8"/>
    <mergeCell ref="C9:F9"/>
    <mergeCell ref="C10:F10"/>
    <mergeCell ref="C11:F11"/>
    <mergeCell ref="B13:F13"/>
  </mergeCells>
  <conditionalFormatting sqref="D15:E20">
    <cfRule type="colorScale" priority="2">
      <colorScale>
        <cfvo type="num" val="1"/>
        <cfvo type="num" val="5"/>
        <cfvo type="num" val="10"/>
        <color rgb="FFF8696B"/>
        <color rgb="FFFFEB84"/>
        <color rgb="FF63BE7B"/>
      </colorScale>
    </cfRule>
  </conditionalFormatting>
  <conditionalFormatting sqref="F15:F20">
    <cfRule type="dataBar" priority="3">
      <dataBar>
        <cfvo type="num" val="0"/>
        <cfvo type="num" val="100"/>
        <color rgb="FF2E5E8C"/>
      </dataBar>
      <extLst>
        <ext xmlns:x14="http://schemas.microsoft.com/office/spreadsheetml/2009/9/main" uri="{B025F937-C7B1-47D3-B67F-A62EFF666E3E}">
          <x14:id>{315462B4-B852-4978-83DA-D4B993FEFDA4}</x14:id>
        </ext>
      </extLst>
    </cfRule>
  </conditionalFormatting>
  <dataValidations count="1">
    <dataValidation type="whole" allowBlank="1" errorTitle="Invalid" error="Enter a number 1-10" sqref="D15:E20" xr:uid="{00000000-0002-0000-0100-000000000000}">
      <formula1>1</formula1>
      <formula2>10</formula2>
    </dataValidation>
  </dataValidations>
  <pageMargins left="0.75" right="0.75" top="1" bottom="1" header="0.511811023622047" footer="0.511811023622047"/>
  <pageSetup paperSize="9" orientation="portrait" horizontalDpi="300" verticalDpi="30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15462B4-B852-4978-83DA-D4B993FEFDA4}">
            <x14:dataBar axisPosition="none">
              <x14:cfvo type="num">
                <xm:f>0</xm:f>
              </x14:cfvo>
              <x14:cfvo type="num">
                <xm:f>100</xm:f>
              </x14:cfvo>
              <x14:negativeFillColor rgb="FF2E5E8C"/>
            </x14:dataBar>
          </x14:cfRule>
          <xm:sqref>F15:F20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1F3A5F"/>
  </sheetPr>
  <dimension ref="A1:H33"/>
  <sheetViews>
    <sheetView showGridLines="0" zoomScaleNormal="100" workbookViewId="0">
      <selection activeCell="T18" sqref="A1:T18"/>
    </sheetView>
  </sheetViews>
  <sheetFormatPr baseColWidth="10" defaultColWidth="8.6640625" defaultRowHeight="15" x14ac:dyDescent="0.2"/>
  <cols>
    <col min="1" max="1" width="2" customWidth="1"/>
    <col min="2" max="2" width="22" customWidth="1"/>
    <col min="3" max="4" width="13" customWidth="1"/>
    <col min="5" max="5" width="11" customWidth="1"/>
    <col min="6" max="6" width="13" customWidth="1"/>
    <col min="7" max="7" width="40" customWidth="1"/>
    <col min="8" max="8" width="18" customWidth="1"/>
  </cols>
  <sheetData>
    <row r="1" spans="1:8" ht="21.75" customHeight="1" x14ac:dyDescent="0.2">
      <c r="A1" s="49" t="s">
        <v>51</v>
      </c>
      <c r="B1" s="49"/>
      <c r="C1" s="49"/>
      <c r="D1" s="49"/>
      <c r="E1" s="49"/>
      <c r="F1" s="49"/>
      <c r="G1" s="49"/>
      <c r="H1" s="49"/>
    </row>
    <row r="2" spans="1:8" ht="15.75" customHeight="1" x14ac:dyDescent="0.2">
      <c r="A2" s="49"/>
      <c r="B2" s="49"/>
      <c r="C2" s="49"/>
      <c r="D2" s="49"/>
      <c r="E2" s="49"/>
      <c r="F2" s="49"/>
      <c r="G2" s="49"/>
      <c r="H2" s="49"/>
    </row>
    <row r="3" spans="1:8" ht="19.5" customHeight="1" x14ac:dyDescent="0.2">
      <c r="A3" s="50" t="s">
        <v>52</v>
      </c>
      <c r="B3" s="50"/>
      <c r="C3" s="50"/>
      <c r="D3" s="50"/>
      <c r="E3" s="50"/>
      <c r="F3" s="50"/>
      <c r="G3" s="50"/>
      <c r="H3" s="50"/>
    </row>
    <row r="5" spans="1:8" ht="21.75" customHeight="1" x14ac:dyDescent="0.2">
      <c r="B5" s="52" t="s">
        <v>53</v>
      </c>
      <c r="C5" s="52"/>
      <c r="D5" s="52"/>
      <c r="E5" s="52"/>
      <c r="F5" s="52"/>
      <c r="G5" s="52"/>
      <c r="H5" s="52"/>
    </row>
    <row r="6" spans="1:8" ht="25.5" customHeight="1" x14ac:dyDescent="0.2">
      <c r="B6" s="2" t="s">
        <v>54</v>
      </c>
      <c r="C6" s="2" t="s">
        <v>45</v>
      </c>
      <c r="D6" s="2" t="s">
        <v>46</v>
      </c>
      <c r="E6" s="2" t="s">
        <v>55</v>
      </c>
      <c r="F6" s="2" t="s">
        <v>56</v>
      </c>
      <c r="G6" s="2" t="s">
        <v>57</v>
      </c>
      <c r="H6" s="2" t="s">
        <v>58</v>
      </c>
    </row>
    <row r="7" spans="1:8" ht="30" customHeight="1" x14ac:dyDescent="0.2">
      <c r="B7" s="3" t="s">
        <v>59</v>
      </c>
      <c r="C7" s="12">
        <v>6</v>
      </c>
      <c r="D7" s="12">
        <v>9</v>
      </c>
      <c r="E7" s="4">
        <f t="shared" ref="E7:E14" si="0">D7-C7</f>
        <v>3</v>
      </c>
      <c r="F7" s="5" t="s">
        <v>60</v>
      </c>
      <c r="G7" s="17" t="s">
        <v>61</v>
      </c>
      <c r="H7" s="5" t="s">
        <v>60</v>
      </c>
    </row>
    <row r="8" spans="1:8" ht="30" customHeight="1" x14ac:dyDescent="0.2">
      <c r="B8" s="3" t="s">
        <v>62</v>
      </c>
      <c r="C8" s="12">
        <v>7</v>
      </c>
      <c r="D8" s="12">
        <v>9</v>
      </c>
      <c r="E8" s="4">
        <f t="shared" si="0"/>
        <v>2</v>
      </c>
      <c r="F8" s="5" t="s">
        <v>63</v>
      </c>
      <c r="G8" s="17" t="s">
        <v>64</v>
      </c>
      <c r="H8" s="5" t="s">
        <v>63</v>
      </c>
    </row>
    <row r="9" spans="1:8" ht="30" customHeight="1" x14ac:dyDescent="0.2">
      <c r="B9" s="3" t="s">
        <v>65</v>
      </c>
      <c r="C9" s="12">
        <v>7</v>
      </c>
      <c r="D9" s="12">
        <v>9</v>
      </c>
      <c r="E9" s="4">
        <f t="shared" si="0"/>
        <v>2</v>
      </c>
      <c r="F9" s="5" t="s">
        <v>63</v>
      </c>
      <c r="G9" s="17" t="s">
        <v>66</v>
      </c>
      <c r="H9" s="5" t="s">
        <v>63</v>
      </c>
    </row>
    <row r="10" spans="1:8" ht="30" customHeight="1" x14ac:dyDescent="0.2">
      <c r="B10" s="3" t="s">
        <v>67</v>
      </c>
      <c r="C10" s="12">
        <v>5</v>
      </c>
      <c r="D10" s="12">
        <v>8</v>
      </c>
      <c r="E10" s="4">
        <f t="shared" si="0"/>
        <v>3</v>
      </c>
      <c r="F10" s="5" t="s">
        <v>60</v>
      </c>
      <c r="G10" s="17" t="s">
        <v>68</v>
      </c>
      <c r="H10" s="5" t="s">
        <v>60</v>
      </c>
    </row>
    <row r="11" spans="1:8" ht="30" customHeight="1" x14ac:dyDescent="0.2">
      <c r="B11" s="3" t="s">
        <v>69</v>
      </c>
      <c r="C11" s="12">
        <v>5</v>
      </c>
      <c r="D11" s="12">
        <v>8</v>
      </c>
      <c r="E11" s="4">
        <f t="shared" si="0"/>
        <v>3</v>
      </c>
      <c r="F11" s="5" t="s">
        <v>63</v>
      </c>
      <c r="G11" s="17" t="s">
        <v>70</v>
      </c>
      <c r="H11" s="5" t="s">
        <v>63</v>
      </c>
    </row>
    <row r="12" spans="1:8" ht="30" customHeight="1" x14ac:dyDescent="0.2">
      <c r="B12" s="3" t="s">
        <v>71</v>
      </c>
      <c r="C12" s="12">
        <v>6</v>
      </c>
      <c r="D12" s="12">
        <v>8</v>
      </c>
      <c r="E12" s="4">
        <f t="shared" si="0"/>
        <v>2</v>
      </c>
      <c r="F12" s="5" t="s">
        <v>60</v>
      </c>
      <c r="G12" s="17" t="s">
        <v>72</v>
      </c>
      <c r="H12" s="5" t="s">
        <v>60</v>
      </c>
    </row>
    <row r="13" spans="1:8" ht="30" customHeight="1" x14ac:dyDescent="0.2">
      <c r="B13" s="3" t="s">
        <v>73</v>
      </c>
      <c r="C13" s="12">
        <v>6</v>
      </c>
      <c r="D13" s="12">
        <v>8</v>
      </c>
      <c r="E13" s="4">
        <f t="shared" si="0"/>
        <v>2</v>
      </c>
      <c r="F13" s="5" t="s">
        <v>74</v>
      </c>
      <c r="G13" s="17" t="s">
        <v>75</v>
      </c>
      <c r="H13" s="5" t="s">
        <v>60</v>
      </c>
    </row>
    <row r="14" spans="1:8" x14ac:dyDescent="0.2">
      <c r="B14" s="14" t="s">
        <v>76</v>
      </c>
      <c r="C14" s="18">
        <f>AVERAGE(C7:C13)</f>
        <v>6</v>
      </c>
      <c r="D14" s="19">
        <f>AVERAGE(D7:D13)</f>
        <v>8.4285714285714288</v>
      </c>
      <c r="E14" s="19">
        <f t="shared" si="0"/>
        <v>2.4285714285714288</v>
      </c>
      <c r="F14" s="15"/>
      <c r="G14" s="15"/>
      <c r="H14" s="15"/>
    </row>
    <row r="33" spans="2:8" ht="27.75" customHeight="1" x14ac:dyDescent="0.2">
      <c r="B33" s="53" t="s">
        <v>77</v>
      </c>
      <c r="C33" s="53"/>
      <c r="D33" s="53"/>
      <c r="E33" s="53"/>
      <c r="F33" s="53"/>
      <c r="G33" s="53"/>
      <c r="H33" s="53"/>
    </row>
  </sheetData>
  <mergeCells count="4">
    <mergeCell ref="A1:H2"/>
    <mergeCell ref="A3:H3"/>
    <mergeCell ref="B5:H5"/>
    <mergeCell ref="B33:H33"/>
  </mergeCells>
  <conditionalFormatting sqref="C7:D13">
    <cfRule type="colorScale" priority="2">
      <colorScale>
        <cfvo type="num" val="1"/>
        <cfvo type="num" val="5"/>
        <cfvo type="num" val="10"/>
        <color rgb="FFF8696B"/>
        <color rgb="FFFFEB84"/>
        <color rgb="FF63BE7B"/>
      </colorScale>
    </cfRule>
  </conditionalFormatting>
  <dataValidations count="2">
    <dataValidation type="whole" allowBlank="1" errorTitle="Invalid" error="Enter a number 1-10" sqref="C7:D13" xr:uid="{00000000-0002-0000-0200-000000000000}">
      <formula1>1</formula1>
      <formula2>10</formula2>
    </dataValidation>
    <dataValidation type="list" allowBlank="1" sqref="F7:F13 H7:H13" xr:uid="{00000000-0002-0000-0200-000001000000}">
      <formula1>"Low,Medium,High"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1F3A5F"/>
  </sheetPr>
  <dimension ref="A1:F15"/>
  <sheetViews>
    <sheetView showGridLines="0" zoomScaleNormal="100" workbookViewId="0">
      <selection activeCell="Q18" sqref="A1:Q18"/>
    </sheetView>
  </sheetViews>
  <sheetFormatPr baseColWidth="10" defaultColWidth="8.6640625" defaultRowHeight="15" x14ac:dyDescent="0.2"/>
  <cols>
    <col min="1" max="1" width="2" customWidth="1"/>
    <col min="2" max="2" width="20" customWidth="1"/>
    <col min="3" max="3" width="11" customWidth="1"/>
    <col min="4" max="4" width="10" customWidth="1"/>
    <col min="5" max="5" width="46" customWidth="1"/>
    <col min="6" max="6" width="34" customWidth="1"/>
  </cols>
  <sheetData>
    <row r="1" spans="1:6" ht="21.75" customHeight="1" x14ac:dyDescent="0.2">
      <c r="A1" s="49" t="s">
        <v>78</v>
      </c>
      <c r="B1" s="49"/>
      <c r="C1" s="49"/>
      <c r="D1" s="49"/>
      <c r="E1" s="49"/>
      <c r="F1" s="49"/>
    </row>
    <row r="2" spans="1:6" ht="15.75" customHeight="1" x14ac:dyDescent="0.2">
      <c r="A2" s="49"/>
      <c r="B2" s="49"/>
      <c r="C2" s="49"/>
      <c r="D2" s="49"/>
      <c r="E2" s="49"/>
      <c r="F2" s="49"/>
    </row>
    <row r="3" spans="1:6" ht="19.5" customHeight="1" x14ac:dyDescent="0.2">
      <c r="A3" s="50" t="s">
        <v>79</v>
      </c>
      <c r="B3" s="50"/>
      <c r="C3" s="50"/>
      <c r="D3" s="50"/>
      <c r="E3" s="50"/>
      <c r="F3" s="50"/>
    </row>
    <row r="5" spans="1:6" ht="21.75" customHeight="1" x14ac:dyDescent="0.2">
      <c r="B5" s="52" t="s">
        <v>80</v>
      </c>
      <c r="C5" s="52"/>
      <c r="D5" s="52"/>
      <c r="E5" s="52"/>
      <c r="F5" s="52"/>
    </row>
    <row r="6" spans="1:6" ht="25.5" customHeight="1" x14ac:dyDescent="0.2">
      <c r="B6" s="2" t="s">
        <v>81</v>
      </c>
      <c r="C6" s="2" t="s">
        <v>11</v>
      </c>
      <c r="D6" s="2" t="s">
        <v>55</v>
      </c>
      <c r="E6" s="2" t="s">
        <v>82</v>
      </c>
      <c r="F6" s="2" t="s">
        <v>83</v>
      </c>
    </row>
    <row r="7" spans="1:6" ht="30" customHeight="1" x14ac:dyDescent="0.2">
      <c r="B7" s="3" t="s">
        <v>18</v>
      </c>
      <c r="C7" s="12">
        <v>7</v>
      </c>
      <c r="D7" s="4">
        <f t="shared" ref="D7:D14" si="0">10-C7</f>
        <v>3</v>
      </c>
      <c r="E7" s="17" t="s">
        <v>84</v>
      </c>
      <c r="F7" s="17" t="s">
        <v>85</v>
      </c>
    </row>
    <row r="8" spans="1:6" ht="30" customHeight="1" x14ac:dyDescent="0.2">
      <c r="B8" s="3" t="s">
        <v>86</v>
      </c>
      <c r="C8" s="12">
        <v>6</v>
      </c>
      <c r="D8" s="4">
        <f t="shared" si="0"/>
        <v>4</v>
      </c>
      <c r="E8" s="17" t="s">
        <v>87</v>
      </c>
      <c r="F8" s="17" t="s">
        <v>88</v>
      </c>
    </row>
    <row r="9" spans="1:6" ht="30" customHeight="1" x14ac:dyDescent="0.2">
      <c r="B9" s="3" t="s">
        <v>89</v>
      </c>
      <c r="C9" s="12">
        <v>7</v>
      </c>
      <c r="D9" s="4">
        <f t="shared" si="0"/>
        <v>3</v>
      </c>
      <c r="E9" s="17" t="s">
        <v>90</v>
      </c>
      <c r="F9" s="17" t="s">
        <v>91</v>
      </c>
    </row>
    <row r="10" spans="1:6" ht="30" customHeight="1" x14ac:dyDescent="0.2">
      <c r="B10" s="3" t="s">
        <v>92</v>
      </c>
      <c r="C10" s="12">
        <v>7</v>
      </c>
      <c r="D10" s="4">
        <f t="shared" si="0"/>
        <v>3</v>
      </c>
      <c r="E10" s="17" t="s">
        <v>93</v>
      </c>
      <c r="F10" s="17" t="s">
        <v>94</v>
      </c>
    </row>
    <row r="11" spans="1:6" ht="30" customHeight="1" x14ac:dyDescent="0.2">
      <c r="B11" s="3" t="s">
        <v>95</v>
      </c>
      <c r="C11" s="12">
        <v>8</v>
      </c>
      <c r="D11" s="4">
        <f t="shared" si="0"/>
        <v>2</v>
      </c>
      <c r="E11" s="17" t="s">
        <v>96</v>
      </c>
      <c r="F11" s="17" t="s">
        <v>97</v>
      </c>
    </row>
    <row r="12" spans="1:6" ht="30" customHeight="1" x14ac:dyDescent="0.2">
      <c r="B12" s="3" t="s">
        <v>67</v>
      </c>
      <c r="C12" s="12">
        <v>5</v>
      </c>
      <c r="D12" s="4">
        <f t="shared" si="0"/>
        <v>5</v>
      </c>
      <c r="E12" s="17" t="s">
        <v>98</v>
      </c>
      <c r="F12" s="17" t="s">
        <v>99</v>
      </c>
    </row>
    <row r="13" spans="1:6" ht="30" customHeight="1" x14ac:dyDescent="0.2">
      <c r="B13" s="3" t="s">
        <v>100</v>
      </c>
      <c r="C13" s="12">
        <v>6</v>
      </c>
      <c r="D13" s="4">
        <f t="shared" si="0"/>
        <v>4</v>
      </c>
      <c r="E13" s="17" t="s">
        <v>101</v>
      </c>
      <c r="F13" s="17" t="s">
        <v>102</v>
      </c>
    </row>
    <row r="14" spans="1:6" ht="30" customHeight="1" x14ac:dyDescent="0.2">
      <c r="B14" s="3" t="s">
        <v>103</v>
      </c>
      <c r="C14" s="12">
        <v>7</v>
      </c>
      <c r="D14" s="4">
        <f t="shared" si="0"/>
        <v>3</v>
      </c>
      <c r="E14" s="17" t="s">
        <v>104</v>
      </c>
      <c r="F14" s="17" t="s">
        <v>105</v>
      </c>
    </row>
    <row r="15" spans="1:6" x14ac:dyDescent="0.2">
      <c r="B15" s="14" t="s">
        <v>106</v>
      </c>
      <c r="C15" s="18">
        <f>AVERAGE(C7:C14)</f>
        <v>6.625</v>
      </c>
      <c r="D15" s="15"/>
      <c r="E15" s="15"/>
      <c r="F15" s="15"/>
    </row>
  </sheetData>
  <mergeCells count="3">
    <mergeCell ref="A1:F2"/>
    <mergeCell ref="A3:F3"/>
    <mergeCell ref="B5:F5"/>
  </mergeCells>
  <conditionalFormatting sqref="C7:C14">
    <cfRule type="colorScale" priority="2">
      <colorScale>
        <cfvo type="num" val="1"/>
        <cfvo type="num" val="5"/>
        <cfvo type="num" val="10"/>
        <color rgb="FFF8696B"/>
        <color rgb="FFFFEB84"/>
        <color rgb="FF63BE7B"/>
      </colorScale>
    </cfRule>
    <cfRule type="iconSet" priority="3">
      <iconSet>
        <cfvo type="num" val="0"/>
        <cfvo type="num" val="5"/>
        <cfvo type="num" val="8"/>
      </iconSet>
    </cfRule>
  </conditionalFormatting>
  <dataValidations count="1">
    <dataValidation type="whole" allowBlank="1" errorTitle="Invalid" error="Enter a number 1-10" sqref="C7:C14" xr:uid="{00000000-0002-0000-0300-000000000000}">
      <formula1>1</formula1>
      <formula2>10</formula2>
    </dataValidation>
  </dataValidation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1F3A5F"/>
  </sheetPr>
  <dimension ref="A1:I16"/>
  <sheetViews>
    <sheetView showGridLines="0" zoomScaleNormal="100" workbookViewId="0">
      <selection activeCell="K18" sqref="A1:K18"/>
    </sheetView>
  </sheetViews>
  <sheetFormatPr baseColWidth="10" defaultColWidth="8.6640625" defaultRowHeight="15" x14ac:dyDescent="0.2"/>
  <cols>
    <col min="1" max="1" width="2" customWidth="1"/>
    <col min="2" max="2" width="15" customWidth="1"/>
    <col min="3" max="3" width="30" customWidth="1"/>
    <col min="4" max="4" width="22" customWidth="1"/>
    <col min="5" max="7" width="12" customWidth="1"/>
    <col min="8" max="9" width="13" customWidth="1"/>
  </cols>
  <sheetData>
    <row r="1" spans="1:9" ht="21.75" customHeight="1" x14ac:dyDescent="0.2">
      <c r="A1" s="49" t="s">
        <v>107</v>
      </c>
      <c r="B1" s="49"/>
      <c r="C1" s="49"/>
      <c r="D1" s="49"/>
      <c r="E1" s="49"/>
      <c r="F1" s="49"/>
      <c r="G1" s="49"/>
      <c r="H1" s="49"/>
      <c r="I1" s="49"/>
    </row>
    <row r="2" spans="1:9" ht="15.75" customHeight="1" x14ac:dyDescent="0.2">
      <c r="A2" s="49"/>
      <c r="B2" s="49"/>
      <c r="C2" s="49"/>
      <c r="D2" s="49"/>
      <c r="E2" s="49"/>
      <c r="F2" s="49"/>
      <c r="G2" s="49"/>
      <c r="H2" s="49"/>
      <c r="I2" s="49"/>
    </row>
    <row r="3" spans="1:9" ht="19.5" customHeight="1" x14ac:dyDescent="0.2">
      <c r="A3" s="50" t="s">
        <v>108</v>
      </c>
      <c r="B3" s="50"/>
      <c r="C3" s="50"/>
      <c r="D3" s="50"/>
      <c r="E3" s="50"/>
      <c r="F3" s="50"/>
      <c r="G3" s="50"/>
      <c r="H3" s="50"/>
      <c r="I3" s="50"/>
    </row>
    <row r="5" spans="1:9" ht="21.75" customHeight="1" x14ac:dyDescent="0.2">
      <c r="B5" s="52" t="s">
        <v>109</v>
      </c>
      <c r="C5" s="52"/>
      <c r="D5" s="52"/>
      <c r="E5" s="52"/>
      <c r="F5" s="52"/>
      <c r="G5" s="52"/>
      <c r="H5" s="52"/>
      <c r="I5" s="52"/>
    </row>
    <row r="6" spans="1:9" ht="25.5" customHeight="1" x14ac:dyDescent="0.2">
      <c r="B6" s="2" t="s">
        <v>110</v>
      </c>
      <c r="C6" s="2" t="s">
        <v>111</v>
      </c>
      <c r="D6" s="2" t="s">
        <v>112</v>
      </c>
      <c r="E6" s="2" t="s">
        <v>113</v>
      </c>
      <c r="F6" s="2" t="s">
        <v>114</v>
      </c>
      <c r="G6" s="2" t="s">
        <v>115</v>
      </c>
      <c r="H6" s="2" t="s">
        <v>116</v>
      </c>
      <c r="I6" s="2" t="s">
        <v>12</v>
      </c>
    </row>
    <row r="7" spans="1:9" ht="30" customHeight="1" x14ac:dyDescent="0.2">
      <c r="B7" s="3" t="s">
        <v>117</v>
      </c>
      <c r="C7" s="17" t="s">
        <v>118</v>
      </c>
      <c r="D7" s="17" t="s">
        <v>119</v>
      </c>
      <c r="E7" s="20">
        <v>0</v>
      </c>
      <c r="F7" s="20">
        <v>25</v>
      </c>
      <c r="G7" s="21">
        <v>14</v>
      </c>
      <c r="H7" s="13">
        <f t="shared" ref="H7:H12" si="0">IF((F7-E7)=0,0,(G7-E7)/(F7-E7))</f>
        <v>0.56000000000000005</v>
      </c>
      <c r="I7" s="5" t="str">
        <f t="shared" ref="I7:I12" si="1">IF(H7&gt;=0.9,"On Track",IF(H7&gt;=0.6,"At Risk","Off Track"))</f>
        <v>Off Track</v>
      </c>
    </row>
    <row r="8" spans="1:9" ht="30" customHeight="1" x14ac:dyDescent="0.2">
      <c r="B8" s="3" t="s">
        <v>15</v>
      </c>
      <c r="C8" s="17" t="s">
        <v>120</v>
      </c>
      <c r="D8" s="17" t="s">
        <v>121</v>
      </c>
      <c r="E8" s="20">
        <v>1</v>
      </c>
      <c r="F8" s="20">
        <v>3</v>
      </c>
      <c r="G8" s="21">
        <v>2</v>
      </c>
      <c r="H8" s="13">
        <f t="shared" si="0"/>
        <v>0.5</v>
      </c>
      <c r="I8" s="5" t="str">
        <f t="shared" si="1"/>
        <v>Off Track</v>
      </c>
    </row>
    <row r="9" spans="1:9" ht="30" customHeight="1" x14ac:dyDescent="0.2">
      <c r="B9" s="3" t="s">
        <v>13</v>
      </c>
      <c r="C9" s="17" t="s">
        <v>122</v>
      </c>
      <c r="D9" s="17" t="s">
        <v>123</v>
      </c>
      <c r="E9" s="20">
        <v>38</v>
      </c>
      <c r="F9" s="20">
        <v>45</v>
      </c>
      <c r="G9" s="21">
        <v>41</v>
      </c>
      <c r="H9" s="13">
        <f t="shared" si="0"/>
        <v>0.42857142857142855</v>
      </c>
      <c r="I9" s="5" t="str">
        <f t="shared" si="1"/>
        <v>Off Track</v>
      </c>
    </row>
    <row r="10" spans="1:9" ht="30" customHeight="1" x14ac:dyDescent="0.2">
      <c r="B10" s="3" t="s">
        <v>14</v>
      </c>
      <c r="C10" s="17" t="s">
        <v>124</v>
      </c>
      <c r="D10" s="17" t="s">
        <v>125</v>
      </c>
      <c r="E10" s="20">
        <v>4</v>
      </c>
      <c r="F10" s="20">
        <v>12</v>
      </c>
      <c r="G10" s="21">
        <v>8</v>
      </c>
      <c r="H10" s="13">
        <f t="shared" si="0"/>
        <v>0.5</v>
      </c>
      <c r="I10" s="5" t="str">
        <f t="shared" si="1"/>
        <v>Off Track</v>
      </c>
    </row>
    <row r="11" spans="1:9" ht="30" customHeight="1" x14ac:dyDescent="0.2">
      <c r="B11" s="3" t="s">
        <v>16</v>
      </c>
      <c r="C11" s="17" t="s">
        <v>126</v>
      </c>
      <c r="D11" s="17" t="s">
        <v>127</v>
      </c>
      <c r="E11" s="20">
        <v>6</v>
      </c>
      <c r="F11" s="20">
        <v>24</v>
      </c>
      <c r="G11" s="21">
        <v>15</v>
      </c>
      <c r="H11" s="13">
        <f t="shared" si="0"/>
        <v>0.5</v>
      </c>
      <c r="I11" s="5" t="str">
        <f t="shared" si="1"/>
        <v>Off Track</v>
      </c>
    </row>
    <row r="12" spans="1:9" ht="30" customHeight="1" x14ac:dyDescent="0.2">
      <c r="B12" s="3" t="s">
        <v>18</v>
      </c>
      <c r="C12" s="17" t="s">
        <v>128</v>
      </c>
      <c r="D12" s="17" t="s">
        <v>129</v>
      </c>
      <c r="E12" s="20">
        <v>6</v>
      </c>
      <c r="F12" s="20">
        <v>9</v>
      </c>
      <c r="G12" s="21">
        <v>7</v>
      </c>
      <c r="H12" s="13">
        <f t="shared" si="0"/>
        <v>0.33333333333333331</v>
      </c>
      <c r="I12" s="5" t="str">
        <f t="shared" si="1"/>
        <v>Off Track</v>
      </c>
    </row>
    <row r="13" spans="1:9" x14ac:dyDescent="0.2">
      <c r="B13" s="22"/>
      <c r="C13" s="22"/>
      <c r="D13" s="22"/>
      <c r="E13" s="22"/>
      <c r="F13" s="22"/>
      <c r="G13" s="22"/>
      <c r="H13" s="22"/>
      <c r="I13" s="22"/>
    </row>
    <row r="14" spans="1:9" ht="16" x14ac:dyDescent="0.2">
      <c r="B14" s="14" t="s">
        <v>130</v>
      </c>
      <c r="C14" s="15"/>
      <c r="D14" s="15"/>
      <c r="E14" s="15"/>
      <c r="F14" s="15"/>
      <c r="G14" s="15"/>
      <c r="H14" s="16">
        <f>AVERAGE(H7:H12)</f>
        <v>0.4703174603174603</v>
      </c>
      <c r="I14" s="23" t="str">
        <f>IF(H14&gt;=0.9,"On Track",IF(H14&gt;=0.6,"At Risk","Off Track"))</f>
        <v>Off Track</v>
      </c>
    </row>
    <row r="16" spans="1:9" x14ac:dyDescent="0.2">
      <c r="B16" s="6" t="s">
        <v>131</v>
      </c>
      <c r="C16" s="24">
        <f>H14*10</f>
        <v>4.7031746031746033</v>
      </c>
    </row>
  </sheetData>
  <mergeCells count="3">
    <mergeCell ref="A1:I2"/>
    <mergeCell ref="A3:I3"/>
    <mergeCell ref="B5:I5"/>
  </mergeCells>
  <conditionalFormatting sqref="H7:H12">
    <cfRule type="dataBar" priority="2">
      <dataBar>
        <cfvo type="num" val="0"/>
        <cfvo type="num" val="100"/>
        <color rgb="FF2E5E8C"/>
      </dataBar>
      <extLst>
        <ext xmlns:x14="http://schemas.microsoft.com/office/spreadsheetml/2009/9/main" uri="{B025F937-C7B1-47D3-B67F-A62EFF666E3E}">
          <x14:id>{FBA5FA61-5FDF-4D6E-8029-40282C60A1EB}</x14:id>
        </ext>
      </extLst>
    </cfRule>
  </conditionalFormatting>
  <conditionalFormatting sqref="I7:I12">
    <cfRule type="cellIs" dxfId="2" priority="3" operator="equal">
      <formula>"On Track"</formula>
    </cfRule>
    <cfRule type="cellIs" dxfId="1" priority="4" operator="equal">
      <formula>"At Risk"</formula>
    </cfRule>
    <cfRule type="cellIs" dxfId="0" priority="5" operator="equal">
      <formula>"Off Track"</formula>
    </cfRule>
  </conditionalFormatting>
  <dataValidations count="1">
    <dataValidation type="whole" allowBlank="1" errorTitle="Invalid" error="Enter a number 0-100000" sqref="G7:G12" xr:uid="{00000000-0002-0000-0400-000000000000}">
      <formula1>0</formula1>
      <formula2>100000</formula2>
    </dataValidation>
  </dataValidations>
  <pageMargins left="0.75" right="0.75" top="1" bottom="1" header="0.511811023622047" footer="0.511811023622047"/>
  <pageSetup paperSize="9" orientation="portrait" horizontalDpi="300" verticalDpi="30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BA5FA61-5FDF-4D6E-8029-40282C60A1EB}">
            <x14:dataBar axisPosition="none">
              <x14:cfvo type="num">
                <xm:f>0</xm:f>
              </x14:cfvo>
              <x14:cfvo type="num">
                <xm:f>100</xm:f>
              </x14:cfvo>
              <x14:negativeFillColor rgb="FF2E5E8C"/>
            </x14:dataBar>
          </x14:cfRule>
          <xm:sqref>H7:H12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1F3A5F"/>
  </sheetPr>
  <dimension ref="A1:H18"/>
  <sheetViews>
    <sheetView showGridLines="0" zoomScaleNormal="100" workbookViewId="0">
      <selection activeCell="F20" sqref="F20"/>
    </sheetView>
  </sheetViews>
  <sheetFormatPr baseColWidth="10" defaultColWidth="8.6640625" defaultRowHeight="15" x14ac:dyDescent="0.2"/>
  <cols>
    <col min="1" max="1" width="2" customWidth="1"/>
    <col min="2" max="2" width="34" customWidth="1"/>
    <col min="3" max="3" width="36" customWidth="1"/>
    <col min="4" max="4" width="10" customWidth="1"/>
    <col min="5" max="5" width="12" customWidth="1"/>
    <col min="6" max="6" width="13" customWidth="1"/>
    <col min="7" max="7" width="16" customWidth="1"/>
    <col min="8" max="8" width="13" customWidth="1"/>
  </cols>
  <sheetData>
    <row r="1" spans="1:8" ht="21.75" customHeight="1" x14ac:dyDescent="0.2">
      <c r="A1" s="49" t="s">
        <v>132</v>
      </c>
      <c r="B1" s="49"/>
      <c r="C1" s="49"/>
      <c r="D1" s="49"/>
      <c r="E1" s="49"/>
      <c r="F1" s="49"/>
      <c r="G1" s="49"/>
      <c r="H1" s="49"/>
    </row>
    <row r="2" spans="1:8" ht="15.75" customHeight="1" x14ac:dyDescent="0.2">
      <c r="A2" s="49"/>
      <c r="B2" s="49"/>
      <c r="C2" s="49"/>
      <c r="D2" s="49"/>
      <c r="E2" s="49"/>
      <c r="F2" s="49"/>
      <c r="G2" s="49"/>
      <c r="H2" s="49"/>
    </row>
    <row r="3" spans="1:8" ht="19.5" customHeight="1" x14ac:dyDescent="0.2">
      <c r="A3" s="50" t="s">
        <v>133</v>
      </c>
      <c r="B3" s="50"/>
      <c r="C3" s="50"/>
      <c r="D3" s="50"/>
      <c r="E3" s="50"/>
      <c r="F3" s="50"/>
      <c r="G3" s="50"/>
      <c r="H3" s="50"/>
    </row>
    <row r="5" spans="1:8" ht="19" x14ac:dyDescent="0.2">
      <c r="B5" s="25" t="s">
        <v>134</v>
      </c>
      <c r="D5" s="54">
        <f>(SUMPRODUCT(D9:D10,E9:E10)+SUMPRODUCT(D13:D15,E13:E15))/2</f>
        <v>0.63950000000000007</v>
      </c>
      <c r="E5" s="54"/>
    </row>
    <row r="7" spans="1:8" ht="21.75" customHeight="1" x14ac:dyDescent="0.2">
      <c r="B7" s="52" t="s">
        <v>135</v>
      </c>
      <c r="C7" s="52"/>
      <c r="D7" s="52"/>
      <c r="E7" s="52"/>
      <c r="F7" s="52"/>
      <c r="G7" s="52"/>
      <c r="H7" s="52"/>
    </row>
    <row r="8" spans="1:8" ht="25.5" customHeight="1" x14ac:dyDescent="0.2">
      <c r="B8" s="2" t="s">
        <v>136</v>
      </c>
      <c r="C8" s="2" t="s">
        <v>137</v>
      </c>
      <c r="D8" s="2" t="s">
        <v>138</v>
      </c>
      <c r="E8" s="2" t="s">
        <v>47</v>
      </c>
      <c r="F8" s="2" t="s">
        <v>139</v>
      </c>
      <c r="G8" s="2" t="s">
        <v>140</v>
      </c>
      <c r="H8" s="2" t="s">
        <v>141</v>
      </c>
    </row>
    <row r="9" spans="1:8" ht="25.5" customHeight="1" x14ac:dyDescent="0.2">
      <c r="B9" s="3" t="s">
        <v>142</v>
      </c>
      <c r="C9" s="17" t="s">
        <v>143</v>
      </c>
      <c r="D9" s="26">
        <v>0.5</v>
      </c>
      <c r="E9" s="26">
        <v>0.62</v>
      </c>
      <c r="F9" s="5" t="s">
        <v>60</v>
      </c>
      <c r="G9" s="5" t="s">
        <v>144</v>
      </c>
      <c r="H9" s="5" t="s">
        <v>26</v>
      </c>
    </row>
    <row r="10" spans="1:8" ht="25.5" customHeight="1" x14ac:dyDescent="0.2">
      <c r="B10" s="3" t="s">
        <v>145</v>
      </c>
      <c r="C10" s="17" t="s">
        <v>146</v>
      </c>
      <c r="D10" s="26">
        <v>0.5</v>
      </c>
      <c r="E10" s="26">
        <v>0.5</v>
      </c>
      <c r="F10" s="5" t="s">
        <v>63</v>
      </c>
      <c r="G10" s="5" t="s">
        <v>144</v>
      </c>
      <c r="H10" s="5" t="s">
        <v>26</v>
      </c>
    </row>
    <row r="11" spans="1:8" x14ac:dyDescent="0.2">
      <c r="B11" s="6" t="s">
        <v>147</v>
      </c>
      <c r="E11" s="27">
        <f>SUMPRODUCT(D9:D10,E9:E10)</f>
        <v>0.56000000000000005</v>
      </c>
    </row>
    <row r="12" spans="1:8" ht="21.75" customHeight="1" x14ac:dyDescent="0.2">
      <c r="B12" s="55" t="s">
        <v>148</v>
      </c>
      <c r="C12" s="55"/>
      <c r="D12" s="55"/>
      <c r="E12" s="55"/>
      <c r="F12" s="55"/>
      <c r="G12" s="55"/>
      <c r="H12" s="55"/>
    </row>
    <row r="13" spans="1:8" ht="25.5" customHeight="1" x14ac:dyDescent="0.2">
      <c r="B13" s="3" t="s">
        <v>149</v>
      </c>
      <c r="C13" s="17" t="s">
        <v>150</v>
      </c>
      <c r="D13" s="26">
        <v>0.4</v>
      </c>
      <c r="E13" s="26">
        <v>0.56000000000000005</v>
      </c>
      <c r="F13" s="5" t="s">
        <v>60</v>
      </c>
      <c r="G13" s="5" t="s">
        <v>144</v>
      </c>
      <c r="H13" s="5" t="s">
        <v>26</v>
      </c>
    </row>
    <row r="14" spans="1:8" ht="25.5" customHeight="1" x14ac:dyDescent="0.2">
      <c r="B14" s="3" t="s">
        <v>151</v>
      </c>
      <c r="C14" s="17" t="s">
        <v>152</v>
      </c>
      <c r="D14" s="26">
        <v>0.3</v>
      </c>
      <c r="E14" s="26">
        <v>0.75</v>
      </c>
      <c r="F14" s="5" t="s">
        <v>63</v>
      </c>
      <c r="G14" s="5" t="s">
        <v>144</v>
      </c>
      <c r="H14" s="5" t="s">
        <v>25</v>
      </c>
    </row>
    <row r="15" spans="1:8" ht="25.5" customHeight="1" x14ac:dyDescent="0.2">
      <c r="B15" s="3" t="s">
        <v>153</v>
      </c>
      <c r="C15" s="17" t="s">
        <v>154</v>
      </c>
      <c r="D15" s="26">
        <v>0.3</v>
      </c>
      <c r="E15" s="26">
        <v>0.9</v>
      </c>
      <c r="F15" s="5" t="s">
        <v>63</v>
      </c>
      <c r="G15" s="5" t="s">
        <v>144</v>
      </c>
      <c r="H15" s="5" t="s">
        <v>155</v>
      </c>
    </row>
    <row r="16" spans="1:8" x14ac:dyDescent="0.2">
      <c r="B16" s="6" t="s">
        <v>156</v>
      </c>
      <c r="E16" s="27">
        <f>SUMPRODUCT(D13:D15,E13:E15)</f>
        <v>0.71900000000000008</v>
      </c>
    </row>
    <row r="18" spans="2:5" x14ac:dyDescent="0.2">
      <c r="B18" s="6" t="s">
        <v>157</v>
      </c>
      <c r="E18" s="24">
        <f>((SUMPRODUCT(D9:D10,E9:E10))+(SUMPRODUCT(D13:D15,E13:E15)))/2*10</f>
        <v>6.3950000000000005</v>
      </c>
    </row>
  </sheetData>
  <mergeCells count="5">
    <mergeCell ref="A1:H2"/>
    <mergeCell ref="A3:H3"/>
    <mergeCell ref="D5:E5"/>
    <mergeCell ref="B7:H7"/>
    <mergeCell ref="B12:H12"/>
  </mergeCells>
  <conditionalFormatting sqref="E9:E10">
    <cfRule type="dataBar" priority="2">
      <dataBar>
        <cfvo type="num" val="0"/>
        <cfvo type="num" val="100"/>
        <color rgb="FF2E5E8C"/>
      </dataBar>
      <extLst>
        <ext xmlns:x14="http://schemas.microsoft.com/office/spreadsheetml/2009/9/main" uri="{B025F937-C7B1-47D3-B67F-A62EFF666E3E}">
          <x14:id>{D8392020-6369-4A21-BA17-99DDA410811B}</x14:id>
        </ext>
      </extLst>
    </cfRule>
  </conditionalFormatting>
  <conditionalFormatting sqref="E13:E15">
    <cfRule type="dataBar" priority="3">
      <dataBar>
        <cfvo type="num" val="0"/>
        <cfvo type="num" val="100"/>
        <color rgb="FF2E5E8C"/>
      </dataBar>
      <extLst>
        <ext xmlns:x14="http://schemas.microsoft.com/office/spreadsheetml/2009/9/main" uri="{B025F937-C7B1-47D3-B67F-A62EFF666E3E}">
          <x14:id>{B0FFB73D-22D9-4827-A38E-3F79462E548F}</x14:id>
        </ext>
      </extLst>
    </cfRule>
  </conditionalFormatting>
  <dataValidations count="2">
    <dataValidation type="whole" allowBlank="1" errorTitle="Invalid" error="Enter a number 0-1" sqref="D9:E10 D13:E15" xr:uid="{00000000-0002-0000-0500-000000000000}">
      <formula1>0</formula1>
      <formula2>1</formula2>
    </dataValidation>
    <dataValidation type="list" allowBlank="1" sqref="F9:F10 F13:F15" xr:uid="{00000000-0002-0000-0500-000001000000}">
      <formula1>"Low,Medium,High"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8392020-6369-4A21-BA17-99DDA410811B}">
            <x14:dataBar axisPosition="none">
              <x14:cfvo type="num">
                <xm:f>0</xm:f>
              </x14:cfvo>
              <x14:cfvo type="num">
                <xm:f>100</xm:f>
              </x14:cfvo>
              <x14:negativeFillColor rgb="FF2E5E8C"/>
            </x14:dataBar>
          </x14:cfRule>
          <xm:sqref>E9:E10</xm:sqref>
        </x14:conditionalFormatting>
        <x14:conditionalFormatting xmlns:xm="http://schemas.microsoft.com/office/excel/2006/main">
          <x14:cfRule type="dataBar" id="{B0FFB73D-22D9-4827-A38E-3F79462E548F}">
            <x14:dataBar axisPosition="none">
              <x14:cfvo type="num">
                <xm:f>0</xm:f>
              </x14:cfvo>
              <x14:cfvo type="num">
                <xm:f>100</xm:f>
              </x14:cfvo>
              <x14:negativeFillColor rgb="FF2E5E8C"/>
            </x14:dataBar>
          </x14:cfRule>
          <xm:sqref>E13:E15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1F3A5F"/>
  </sheetPr>
  <dimension ref="A1:G33"/>
  <sheetViews>
    <sheetView showGridLines="0" topLeftCell="A15" zoomScaleNormal="100" workbookViewId="0">
      <selection activeCell="I33" sqref="A1:I33"/>
    </sheetView>
  </sheetViews>
  <sheetFormatPr baseColWidth="10" defaultColWidth="8.6640625" defaultRowHeight="15" x14ac:dyDescent="0.2"/>
  <cols>
    <col min="1" max="1" width="2" customWidth="1"/>
    <col min="2" max="2" width="20" customWidth="1"/>
    <col min="3" max="4" width="14" customWidth="1"/>
    <col min="5" max="5" width="12" customWidth="1"/>
    <col min="6" max="6" width="14" customWidth="1"/>
    <col min="7" max="7" width="40" customWidth="1"/>
  </cols>
  <sheetData>
    <row r="1" spans="1:7" ht="21.75" customHeight="1" x14ac:dyDescent="0.2">
      <c r="A1" s="49" t="s">
        <v>158</v>
      </c>
      <c r="B1" s="49"/>
      <c r="C1" s="49"/>
      <c r="D1" s="49"/>
      <c r="E1" s="49"/>
      <c r="F1" s="49"/>
      <c r="G1" s="49"/>
    </row>
    <row r="2" spans="1:7" ht="15.75" customHeight="1" x14ac:dyDescent="0.2">
      <c r="A2" s="49"/>
      <c r="B2" s="49"/>
      <c r="C2" s="49"/>
      <c r="D2" s="49"/>
      <c r="E2" s="49"/>
      <c r="F2" s="49"/>
      <c r="G2" s="49"/>
    </row>
    <row r="3" spans="1:7" ht="19.5" customHeight="1" x14ac:dyDescent="0.2">
      <c r="A3" s="50" t="s">
        <v>159</v>
      </c>
      <c r="B3" s="50"/>
      <c r="C3" s="50"/>
      <c r="D3" s="50"/>
      <c r="E3" s="50"/>
      <c r="F3" s="50"/>
      <c r="G3" s="50"/>
    </row>
    <row r="5" spans="1:7" ht="21.75" customHeight="1" x14ac:dyDescent="0.2">
      <c r="B5" s="52" t="s">
        <v>160</v>
      </c>
      <c r="C5" s="52"/>
      <c r="D5" s="52"/>
      <c r="E5" s="52"/>
      <c r="F5" s="52"/>
      <c r="G5" s="52"/>
    </row>
    <row r="6" spans="1:7" ht="25.5" customHeight="1" x14ac:dyDescent="0.2">
      <c r="B6" s="2" t="s">
        <v>161</v>
      </c>
      <c r="C6" s="2" t="s">
        <v>162</v>
      </c>
      <c r="D6" s="2" t="s">
        <v>163</v>
      </c>
      <c r="E6" s="2" t="s">
        <v>55</v>
      </c>
      <c r="F6" s="2" t="s">
        <v>164</v>
      </c>
      <c r="G6" s="2" t="s">
        <v>165</v>
      </c>
    </row>
    <row r="7" spans="1:7" ht="25.5" customHeight="1" x14ac:dyDescent="0.2">
      <c r="B7" s="3" t="s">
        <v>15</v>
      </c>
      <c r="C7" s="26">
        <v>0.42</v>
      </c>
      <c r="D7" s="26">
        <v>0.32</v>
      </c>
      <c r="E7" s="13">
        <f t="shared" ref="E7:E13" si="0">D7-C7</f>
        <v>-9.9999999999999978E-2</v>
      </c>
      <c r="F7" s="5" t="s">
        <v>63</v>
      </c>
      <c r="G7" s="17" t="s">
        <v>166</v>
      </c>
    </row>
    <row r="8" spans="1:7" ht="25.5" customHeight="1" x14ac:dyDescent="0.2">
      <c r="B8" s="3" t="s">
        <v>13</v>
      </c>
      <c r="C8" s="26">
        <v>0.1</v>
      </c>
      <c r="D8" s="26">
        <v>0.15</v>
      </c>
      <c r="E8" s="13">
        <f t="shared" si="0"/>
        <v>4.9999999999999989E-2</v>
      </c>
      <c r="F8" s="5" t="s">
        <v>63</v>
      </c>
      <c r="G8" s="17" t="s">
        <v>167</v>
      </c>
    </row>
    <row r="9" spans="1:7" ht="25.5" customHeight="1" x14ac:dyDescent="0.2">
      <c r="B9" s="3" t="s">
        <v>49</v>
      </c>
      <c r="C9" s="26">
        <v>0.14000000000000001</v>
      </c>
      <c r="D9" s="26">
        <v>0.18</v>
      </c>
      <c r="E9" s="13">
        <f t="shared" si="0"/>
        <v>3.999999999999998E-2</v>
      </c>
      <c r="F9" s="5" t="s">
        <v>63</v>
      </c>
      <c r="G9" s="17" t="s">
        <v>168</v>
      </c>
    </row>
    <row r="10" spans="1:7" ht="25.5" customHeight="1" x14ac:dyDescent="0.2">
      <c r="B10" s="3" t="s">
        <v>16</v>
      </c>
      <c r="C10" s="26">
        <v>0.08</v>
      </c>
      <c r="D10" s="26">
        <v>0.12</v>
      </c>
      <c r="E10" s="13">
        <f t="shared" si="0"/>
        <v>3.9999999999999994E-2</v>
      </c>
      <c r="F10" s="5" t="s">
        <v>63</v>
      </c>
      <c r="G10" s="17" t="s">
        <v>169</v>
      </c>
    </row>
    <row r="11" spans="1:7" ht="25.5" customHeight="1" x14ac:dyDescent="0.2">
      <c r="B11" s="3" t="s">
        <v>170</v>
      </c>
      <c r="C11" s="26">
        <v>0.1</v>
      </c>
      <c r="D11" s="26">
        <v>0.1</v>
      </c>
      <c r="E11" s="13">
        <f t="shared" si="0"/>
        <v>0</v>
      </c>
      <c r="F11" s="5" t="s">
        <v>60</v>
      </c>
      <c r="G11" s="17" t="s">
        <v>171</v>
      </c>
    </row>
    <row r="12" spans="1:7" ht="25.5" customHeight="1" x14ac:dyDescent="0.2">
      <c r="B12" s="3" t="s">
        <v>58</v>
      </c>
      <c r="C12" s="26">
        <v>0.06</v>
      </c>
      <c r="D12" s="26">
        <v>0.08</v>
      </c>
      <c r="E12" s="13">
        <f t="shared" si="0"/>
        <v>2.0000000000000004E-2</v>
      </c>
      <c r="F12" s="5" t="s">
        <v>63</v>
      </c>
      <c r="G12" s="17" t="s">
        <v>172</v>
      </c>
    </row>
    <row r="13" spans="1:7" ht="25.5" customHeight="1" x14ac:dyDescent="0.2">
      <c r="B13" s="3" t="s">
        <v>173</v>
      </c>
      <c r="C13" s="26">
        <v>0.02</v>
      </c>
      <c r="D13" s="26">
        <v>0.05</v>
      </c>
      <c r="E13" s="13">
        <f t="shared" si="0"/>
        <v>3.0000000000000002E-2</v>
      </c>
      <c r="F13" s="5" t="s">
        <v>60</v>
      </c>
      <c r="G13" s="17" t="s">
        <v>174</v>
      </c>
    </row>
    <row r="14" spans="1:7" x14ac:dyDescent="0.2">
      <c r="B14" s="14" t="s">
        <v>175</v>
      </c>
      <c r="C14" s="28">
        <f>SUM(C7:C13)</f>
        <v>0.91999999999999993</v>
      </c>
      <c r="D14" s="28">
        <f>SUM(D7:D13)</f>
        <v>0.99999999999999989</v>
      </c>
      <c r="E14" s="15"/>
      <c r="F14" s="15"/>
      <c r="G14" s="15"/>
    </row>
    <row r="15" spans="1:7" x14ac:dyDescent="0.2">
      <c r="B15" s="14" t="s">
        <v>176</v>
      </c>
      <c r="C15" s="16">
        <f>1-SUMPRODUCT(ABS(C7:C13-D7:D13))/2</f>
        <v>0.86</v>
      </c>
      <c r="D15" s="15"/>
      <c r="E15" s="15"/>
      <c r="F15" s="15"/>
      <c r="G15" s="15"/>
    </row>
    <row r="33" spans="2:7" ht="27.75" customHeight="1" x14ac:dyDescent="0.2">
      <c r="B33" s="53" t="s">
        <v>177</v>
      </c>
      <c r="C33" s="53"/>
      <c r="D33" s="53"/>
      <c r="E33" s="53"/>
      <c r="F33" s="53"/>
      <c r="G33" s="53"/>
    </row>
  </sheetData>
  <mergeCells count="4">
    <mergeCell ref="A1:G2"/>
    <mergeCell ref="A3:G3"/>
    <mergeCell ref="B5:G5"/>
    <mergeCell ref="B33:G33"/>
  </mergeCells>
  <conditionalFormatting sqref="C7:D13">
    <cfRule type="colorScale" priority="2">
      <colorScale>
        <cfvo type="num" val="0"/>
        <cfvo type="num" val="0.2"/>
        <cfvo type="num" val="0.4"/>
        <color rgb="FFF8696B"/>
        <color rgb="FFFFEB84"/>
        <color rgb="FF63BE7B"/>
      </colorScale>
    </cfRule>
  </conditionalFormatting>
  <dataValidations count="2">
    <dataValidation type="whole" allowBlank="1" errorTitle="Invalid" error="Enter a number 0-1" sqref="C7:D13" xr:uid="{00000000-0002-0000-0600-000000000000}">
      <formula1>0</formula1>
      <formula2>1</formula2>
    </dataValidation>
    <dataValidation type="list" allowBlank="1" sqref="F7:F13" xr:uid="{00000000-0002-0000-0600-000001000000}">
      <formula1>"Negative,Low,Medium,High"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1F3A5F"/>
  </sheetPr>
  <dimension ref="A1:G16"/>
  <sheetViews>
    <sheetView showGridLines="0" zoomScaleNormal="100" workbookViewId="0">
      <selection activeCell="H17" sqref="A1:H17"/>
    </sheetView>
  </sheetViews>
  <sheetFormatPr baseColWidth="10" defaultColWidth="8.6640625" defaultRowHeight="15" x14ac:dyDescent="0.2"/>
  <cols>
    <col min="1" max="1" width="2" customWidth="1"/>
    <col min="2" max="2" width="16" customWidth="1"/>
    <col min="3" max="3" width="26" customWidth="1"/>
    <col min="4" max="5" width="13" customWidth="1"/>
    <col min="6" max="6" width="11" customWidth="1"/>
    <col min="7" max="7" width="40" customWidth="1"/>
  </cols>
  <sheetData>
    <row r="1" spans="1:7" ht="21.75" customHeight="1" x14ac:dyDescent="0.2">
      <c r="A1" s="49" t="s">
        <v>178</v>
      </c>
      <c r="B1" s="49"/>
      <c r="C1" s="49"/>
      <c r="D1" s="49"/>
      <c r="E1" s="49"/>
      <c r="F1" s="49"/>
      <c r="G1" s="49"/>
    </row>
    <row r="2" spans="1:7" ht="15.75" customHeight="1" x14ac:dyDescent="0.2">
      <c r="A2" s="49"/>
      <c r="B2" s="49"/>
      <c r="C2" s="49"/>
      <c r="D2" s="49"/>
      <c r="E2" s="49"/>
      <c r="F2" s="49"/>
      <c r="G2" s="49"/>
    </row>
    <row r="3" spans="1:7" ht="19.5" customHeight="1" x14ac:dyDescent="0.2">
      <c r="A3" s="50" t="s">
        <v>179</v>
      </c>
      <c r="B3" s="50"/>
      <c r="C3" s="50"/>
      <c r="D3" s="50"/>
      <c r="E3" s="50"/>
      <c r="F3" s="50"/>
      <c r="G3" s="50"/>
    </row>
    <row r="5" spans="1:7" ht="21.75" customHeight="1" x14ac:dyDescent="0.2">
      <c r="B5" s="52" t="s">
        <v>180</v>
      </c>
      <c r="C5" s="52"/>
      <c r="D5" s="52"/>
      <c r="E5" s="52"/>
      <c r="F5" s="52"/>
      <c r="G5" s="52"/>
    </row>
    <row r="6" spans="1:7" ht="25.5" customHeight="1" x14ac:dyDescent="0.2">
      <c r="B6" s="2" t="s">
        <v>181</v>
      </c>
      <c r="C6" s="2" t="s">
        <v>182</v>
      </c>
      <c r="D6" s="2" t="s">
        <v>183</v>
      </c>
      <c r="E6" s="2" t="s">
        <v>184</v>
      </c>
      <c r="F6" s="2" t="s">
        <v>56</v>
      </c>
      <c r="G6" s="2" t="s">
        <v>185</v>
      </c>
    </row>
    <row r="7" spans="1:7" ht="25.5" customHeight="1" x14ac:dyDescent="0.2">
      <c r="B7" s="3" t="s">
        <v>186</v>
      </c>
      <c r="C7" s="17" t="s">
        <v>187</v>
      </c>
      <c r="D7" s="21">
        <v>4</v>
      </c>
      <c r="E7" s="21">
        <v>4</v>
      </c>
      <c r="F7" s="5" t="s">
        <v>74</v>
      </c>
      <c r="G7" s="17" t="s">
        <v>188</v>
      </c>
    </row>
    <row r="8" spans="1:7" ht="25.5" customHeight="1" x14ac:dyDescent="0.2">
      <c r="B8" s="3" t="s">
        <v>186</v>
      </c>
      <c r="C8" s="17" t="s">
        <v>189</v>
      </c>
      <c r="D8" s="21">
        <v>4</v>
      </c>
      <c r="E8" s="21">
        <v>4</v>
      </c>
      <c r="F8" s="5" t="s">
        <v>74</v>
      </c>
      <c r="G8" s="17" t="s">
        <v>190</v>
      </c>
    </row>
    <row r="9" spans="1:7" ht="25.5" customHeight="1" x14ac:dyDescent="0.2">
      <c r="B9" s="3" t="s">
        <v>191</v>
      </c>
      <c r="C9" s="17" t="s">
        <v>192</v>
      </c>
      <c r="D9" s="21">
        <v>3</v>
      </c>
      <c r="E9" s="21">
        <v>4</v>
      </c>
      <c r="F9" s="5" t="s">
        <v>63</v>
      </c>
      <c r="G9" s="17" t="s">
        <v>193</v>
      </c>
    </row>
    <row r="10" spans="1:7" ht="25.5" customHeight="1" x14ac:dyDescent="0.2">
      <c r="B10" s="3" t="s">
        <v>191</v>
      </c>
      <c r="C10" s="17" t="s">
        <v>194</v>
      </c>
      <c r="D10" s="21">
        <v>2</v>
      </c>
      <c r="E10" s="21">
        <v>4</v>
      </c>
      <c r="F10" s="5" t="s">
        <v>63</v>
      </c>
      <c r="G10" s="17" t="s">
        <v>195</v>
      </c>
    </row>
    <row r="11" spans="1:7" ht="25.5" customHeight="1" x14ac:dyDescent="0.2">
      <c r="B11" s="3" t="s">
        <v>196</v>
      </c>
      <c r="C11" s="17" t="s">
        <v>197</v>
      </c>
      <c r="D11" s="21">
        <v>2</v>
      </c>
      <c r="E11" s="21">
        <v>4</v>
      </c>
      <c r="F11" s="5" t="s">
        <v>63</v>
      </c>
      <c r="G11" s="17" t="s">
        <v>198</v>
      </c>
    </row>
    <row r="12" spans="1:7" ht="25.5" customHeight="1" x14ac:dyDescent="0.2">
      <c r="B12" s="3" t="s">
        <v>196</v>
      </c>
      <c r="C12" s="17" t="s">
        <v>199</v>
      </c>
      <c r="D12" s="21">
        <v>2</v>
      </c>
      <c r="E12" s="21">
        <v>3</v>
      </c>
      <c r="F12" s="5" t="s">
        <v>60</v>
      </c>
      <c r="G12" s="17" t="s">
        <v>200</v>
      </c>
    </row>
    <row r="13" spans="1:7" ht="25.5" customHeight="1" x14ac:dyDescent="0.2">
      <c r="B13" s="3" t="s">
        <v>201</v>
      </c>
      <c r="C13" s="17" t="s">
        <v>202</v>
      </c>
      <c r="D13" s="21">
        <v>2</v>
      </c>
      <c r="E13" s="21">
        <v>4</v>
      </c>
      <c r="F13" s="5" t="s">
        <v>63</v>
      </c>
      <c r="G13" s="17" t="s">
        <v>203</v>
      </c>
    </row>
    <row r="14" spans="1:7" ht="25.5" customHeight="1" x14ac:dyDescent="0.2">
      <c r="B14" s="3" t="s">
        <v>201</v>
      </c>
      <c r="C14" s="17" t="s">
        <v>204</v>
      </c>
      <c r="D14" s="21">
        <v>2</v>
      </c>
      <c r="E14" s="21">
        <v>4</v>
      </c>
      <c r="F14" s="5" t="s">
        <v>60</v>
      </c>
      <c r="G14" s="17" t="s">
        <v>205</v>
      </c>
    </row>
    <row r="15" spans="1:7" x14ac:dyDescent="0.2">
      <c r="B15" s="22"/>
      <c r="C15" s="22"/>
      <c r="D15" s="22"/>
      <c r="E15" s="22"/>
      <c r="F15" s="22"/>
      <c r="G15" s="22"/>
    </row>
    <row r="16" spans="1:7" x14ac:dyDescent="0.2">
      <c r="B16" s="29" t="s">
        <v>206</v>
      </c>
      <c r="C16" s="30"/>
      <c r="D16" s="31">
        <f>AVERAGE(D7:D14)/4*10</f>
        <v>6.5625</v>
      </c>
      <c r="E16" s="30"/>
    </row>
  </sheetData>
  <mergeCells count="3">
    <mergeCell ref="A1:G2"/>
    <mergeCell ref="A3:G3"/>
    <mergeCell ref="B5:G5"/>
  </mergeCells>
  <conditionalFormatting sqref="D7:E14">
    <cfRule type="colorScale" priority="2">
      <colorScale>
        <cfvo type="num" val="1"/>
        <cfvo type="num" val="2.5"/>
        <cfvo type="num" val="4"/>
        <color rgb="FFF8696B"/>
        <color rgb="FFFFEB84"/>
        <color rgb="FF63BE7B"/>
      </colorScale>
    </cfRule>
  </conditionalFormatting>
  <dataValidations count="2">
    <dataValidation type="whole" allowBlank="1" errorTitle="Invalid" error="Enter a number 1-4" sqref="D7:E14" xr:uid="{00000000-0002-0000-0700-000000000000}">
      <formula1>1</formula1>
      <formula2>4</formula2>
    </dataValidation>
    <dataValidation type="list" allowBlank="1" sqref="F7:F14" xr:uid="{00000000-0002-0000-0700-000001000000}">
      <formula1>"Low,Medium,High"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1F3A5F"/>
  </sheetPr>
  <dimension ref="A1:E36"/>
  <sheetViews>
    <sheetView showGridLines="0" topLeftCell="A21" zoomScaleNormal="100" workbookViewId="0">
      <selection activeCell="F38" sqref="A1:F38"/>
    </sheetView>
  </sheetViews>
  <sheetFormatPr baseColWidth="10" defaultColWidth="8.6640625" defaultRowHeight="15" x14ac:dyDescent="0.2"/>
  <cols>
    <col min="1" max="1" width="2" customWidth="1"/>
    <col min="2" max="2" width="22" customWidth="1"/>
    <col min="3" max="3" width="50" customWidth="1"/>
    <col min="4" max="5" width="14" customWidth="1"/>
  </cols>
  <sheetData>
    <row r="1" spans="1:5" ht="21.75" customHeight="1" x14ac:dyDescent="0.2">
      <c r="A1" s="49" t="s">
        <v>207</v>
      </c>
      <c r="B1" s="49"/>
      <c r="C1" s="49"/>
      <c r="D1" s="49"/>
      <c r="E1" s="49"/>
    </row>
    <row r="2" spans="1:5" ht="15.75" customHeight="1" x14ac:dyDescent="0.2">
      <c r="A2" s="49"/>
      <c r="B2" s="49"/>
      <c r="C2" s="49"/>
      <c r="D2" s="49"/>
      <c r="E2" s="49"/>
    </row>
    <row r="3" spans="1:5" ht="19.5" customHeight="1" x14ac:dyDescent="0.2">
      <c r="A3" s="50" t="s">
        <v>208</v>
      </c>
      <c r="B3" s="50"/>
      <c r="C3" s="50"/>
      <c r="D3" s="50"/>
      <c r="E3" s="50"/>
    </row>
    <row r="5" spans="1:5" x14ac:dyDescent="0.2">
      <c r="B5" s="6" t="s">
        <v>209</v>
      </c>
      <c r="C5" s="32" t="s">
        <v>210</v>
      </c>
    </row>
    <row r="7" spans="1:5" ht="21.75" customHeight="1" x14ac:dyDescent="0.2">
      <c r="B7" s="52" t="s">
        <v>211</v>
      </c>
      <c r="C7" s="52"/>
      <c r="D7" s="52"/>
      <c r="E7" s="52"/>
    </row>
    <row r="8" spans="1:5" ht="42" customHeight="1" x14ac:dyDescent="0.2">
      <c r="B8" s="51" t="s">
        <v>212</v>
      </c>
      <c r="C8" s="51"/>
      <c r="D8" s="51"/>
      <c r="E8" s="51"/>
    </row>
    <row r="9" spans="1:5" ht="21.75" customHeight="1" x14ac:dyDescent="0.2">
      <c r="B9" s="52" t="s">
        <v>213</v>
      </c>
      <c r="C9" s="52"/>
      <c r="D9" s="52"/>
      <c r="E9" s="52"/>
    </row>
    <row r="10" spans="1:5" ht="42" customHeight="1" x14ac:dyDescent="0.2">
      <c r="B10" s="51" t="s">
        <v>212</v>
      </c>
      <c r="C10" s="51"/>
      <c r="D10" s="51"/>
      <c r="E10" s="51"/>
    </row>
    <row r="11" spans="1:5" ht="21.75" customHeight="1" x14ac:dyDescent="0.2">
      <c r="B11" s="52" t="s">
        <v>214</v>
      </c>
      <c r="C11" s="52"/>
      <c r="D11" s="52"/>
      <c r="E11" s="52"/>
    </row>
    <row r="12" spans="1:5" ht="42" customHeight="1" x14ac:dyDescent="0.2">
      <c r="B12" s="51" t="s">
        <v>212</v>
      </c>
      <c r="C12" s="51"/>
      <c r="D12" s="51"/>
      <c r="E12" s="51"/>
    </row>
    <row r="13" spans="1:5" ht="21.75" customHeight="1" x14ac:dyDescent="0.2">
      <c r="B13" s="52" t="s">
        <v>215</v>
      </c>
      <c r="C13" s="52"/>
      <c r="D13" s="52"/>
      <c r="E13" s="52"/>
    </row>
    <row r="14" spans="1:5" ht="42" customHeight="1" x14ac:dyDescent="0.2">
      <c r="B14" s="51" t="s">
        <v>212</v>
      </c>
      <c r="C14" s="51"/>
      <c r="D14" s="51"/>
      <c r="E14" s="51"/>
    </row>
    <row r="15" spans="1:5" ht="21.75" customHeight="1" x14ac:dyDescent="0.2">
      <c r="B15" s="52" t="s">
        <v>216</v>
      </c>
      <c r="C15" s="52"/>
      <c r="D15" s="52"/>
      <c r="E15" s="52"/>
    </row>
    <row r="16" spans="1:5" ht="25.5" customHeight="1" x14ac:dyDescent="0.2">
      <c r="B16" s="2" t="s">
        <v>54</v>
      </c>
      <c r="C16" s="2" t="s">
        <v>217</v>
      </c>
      <c r="D16" s="2" t="s">
        <v>11</v>
      </c>
      <c r="E16" s="2"/>
    </row>
    <row r="17" spans="2:5" ht="15" customHeight="1" x14ac:dyDescent="0.2">
      <c r="B17" s="3" t="s">
        <v>117</v>
      </c>
      <c r="C17" s="57" t="s">
        <v>48</v>
      </c>
      <c r="D17" s="57"/>
      <c r="E17" s="12">
        <v>6</v>
      </c>
    </row>
    <row r="18" spans="2:5" ht="15" customHeight="1" x14ac:dyDescent="0.2">
      <c r="B18" s="3" t="s">
        <v>15</v>
      </c>
      <c r="C18" s="57" t="s">
        <v>48</v>
      </c>
      <c r="D18" s="57"/>
      <c r="E18" s="12">
        <v>7</v>
      </c>
    </row>
    <row r="19" spans="2:5" ht="15" customHeight="1" x14ac:dyDescent="0.2">
      <c r="B19" s="3" t="s">
        <v>218</v>
      </c>
      <c r="C19" s="57" t="s">
        <v>48</v>
      </c>
      <c r="D19" s="57"/>
      <c r="E19" s="12">
        <v>7</v>
      </c>
    </row>
    <row r="20" spans="2:5" ht="15" customHeight="1" x14ac:dyDescent="0.2">
      <c r="B20" s="3" t="s">
        <v>13</v>
      </c>
      <c r="C20" s="57" t="s">
        <v>48</v>
      </c>
      <c r="D20" s="57"/>
      <c r="E20" s="12">
        <v>5</v>
      </c>
    </row>
    <row r="21" spans="2:5" ht="15" customHeight="1" x14ac:dyDescent="0.2">
      <c r="B21" s="3" t="s">
        <v>49</v>
      </c>
      <c r="C21" s="57" t="s">
        <v>48</v>
      </c>
      <c r="D21" s="57"/>
      <c r="E21" s="12">
        <v>6</v>
      </c>
    </row>
    <row r="22" spans="2:5" ht="15" customHeight="1" x14ac:dyDescent="0.2">
      <c r="B22" s="3" t="s">
        <v>219</v>
      </c>
      <c r="C22" s="57" t="s">
        <v>48</v>
      </c>
      <c r="D22" s="57"/>
      <c r="E22" s="12">
        <v>5</v>
      </c>
    </row>
    <row r="23" spans="2:5" ht="15" customHeight="1" x14ac:dyDescent="0.2">
      <c r="B23" s="3" t="s">
        <v>220</v>
      </c>
      <c r="C23" s="57" t="s">
        <v>48</v>
      </c>
      <c r="D23" s="57"/>
      <c r="E23" s="12">
        <v>6</v>
      </c>
    </row>
    <row r="24" spans="2:5" x14ac:dyDescent="0.2">
      <c r="B24" s="29" t="s">
        <v>221</v>
      </c>
      <c r="C24" s="30"/>
      <c r="D24" s="30"/>
      <c r="E24" s="31">
        <f>AVERAGE(E17:E23)</f>
        <v>6</v>
      </c>
    </row>
    <row r="26" spans="2:5" ht="21.75" customHeight="1" x14ac:dyDescent="0.2">
      <c r="B26" s="52" t="s">
        <v>222</v>
      </c>
      <c r="C26" s="52"/>
      <c r="D26" s="52"/>
      <c r="E26" s="52"/>
    </row>
    <row r="27" spans="2:5" ht="25.5" customHeight="1" x14ac:dyDescent="0.2">
      <c r="B27" s="2" t="s">
        <v>223</v>
      </c>
      <c r="C27" s="2" t="s">
        <v>224</v>
      </c>
      <c r="D27" s="2" t="s">
        <v>225</v>
      </c>
      <c r="E27" s="2"/>
    </row>
    <row r="28" spans="2:5" ht="15" customHeight="1" x14ac:dyDescent="0.2">
      <c r="B28" s="3" t="s">
        <v>226</v>
      </c>
      <c r="C28" s="57" t="s">
        <v>227</v>
      </c>
      <c r="D28" s="57"/>
      <c r="E28" s="5" t="s">
        <v>60</v>
      </c>
    </row>
    <row r="29" spans="2:5" ht="15" customHeight="1" x14ac:dyDescent="0.2">
      <c r="B29" s="3" t="s">
        <v>228</v>
      </c>
      <c r="C29" s="57" t="s">
        <v>229</v>
      </c>
      <c r="D29" s="57"/>
      <c r="E29" s="5" t="s">
        <v>63</v>
      </c>
    </row>
    <row r="30" spans="2:5" ht="15" customHeight="1" x14ac:dyDescent="0.2">
      <c r="B30" s="3" t="s">
        <v>230</v>
      </c>
      <c r="C30" s="57" t="s">
        <v>231</v>
      </c>
      <c r="D30" s="57"/>
      <c r="E30" s="5" t="s">
        <v>60</v>
      </c>
    </row>
    <row r="31" spans="2:5" ht="15" customHeight="1" x14ac:dyDescent="0.2">
      <c r="B31" s="3" t="s">
        <v>232</v>
      </c>
      <c r="C31" s="57" t="s">
        <v>233</v>
      </c>
      <c r="D31" s="57"/>
      <c r="E31" s="5" t="s">
        <v>74</v>
      </c>
    </row>
    <row r="33" spans="2:5" ht="21.75" customHeight="1" x14ac:dyDescent="0.2">
      <c r="B33" s="58" t="s">
        <v>234</v>
      </c>
      <c r="C33" s="58"/>
      <c r="D33" s="58"/>
      <c r="E33" s="58"/>
    </row>
    <row r="34" spans="2:5" ht="15" customHeight="1" x14ac:dyDescent="0.2">
      <c r="B34" s="34" t="s">
        <v>235</v>
      </c>
      <c r="C34" s="56" t="s">
        <v>48</v>
      </c>
      <c r="D34" s="56"/>
      <c r="E34" s="56"/>
    </row>
    <row r="35" spans="2:5" ht="15" customHeight="1" x14ac:dyDescent="0.2">
      <c r="B35" s="34" t="s">
        <v>236</v>
      </c>
      <c r="C35" s="56" t="s">
        <v>48</v>
      </c>
      <c r="D35" s="56"/>
      <c r="E35" s="56"/>
    </row>
    <row r="36" spans="2:5" ht="15" customHeight="1" x14ac:dyDescent="0.2">
      <c r="B36" s="34" t="s">
        <v>237</v>
      </c>
      <c r="C36" s="56" t="s">
        <v>48</v>
      </c>
      <c r="D36" s="56"/>
      <c r="E36" s="56"/>
    </row>
  </sheetData>
  <mergeCells count="27">
    <mergeCell ref="A1:E2"/>
    <mergeCell ref="A3:E3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C17:D17"/>
    <mergeCell ref="C18:D18"/>
    <mergeCell ref="C19:D19"/>
    <mergeCell ref="C20:D20"/>
    <mergeCell ref="C21:D21"/>
    <mergeCell ref="C22:D22"/>
    <mergeCell ref="C23:D23"/>
    <mergeCell ref="B26:E26"/>
    <mergeCell ref="C28:D28"/>
    <mergeCell ref="C35:E35"/>
    <mergeCell ref="C36:E36"/>
    <mergeCell ref="C29:D29"/>
    <mergeCell ref="C30:D30"/>
    <mergeCell ref="C31:D31"/>
    <mergeCell ref="B33:E33"/>
    <mergeCell ref="C34:E34"/>
  </mergeCells>
  <conditionalFormatting sqref="E17:E23">
    <cfRule type="colorScale" priority="2">
      <colorScale>
        <cfvo type="num" val="1"/>
        <cfvo type="num" val="5"/>
        <cfvo type="num" val="10"/>
        <color rgb="FFF8696B"/>
        <color rgb="FFFFEB84"/>
        <color rgb="FF63BE7B"/>
      </colorScale>
    </cfRule>
    <cfRule type="iconSet" priority="3">
      <iconSet>
        <cfvo type="num" val="0"/>
        <cfvo type="num" val="5"/>
        <cfvo type="num" val="8"/>
      </iconSet>
    </cfRule>
  </conditionalFormatting>
  <dataValidations count="2">
    <dataValidation type="whole" allowBlank="1" errorTitle="Invalid" error="Enter a number 1-10" sqref="E17:E23" xr:uid="{00000000-0002-0000-0800-000000000000}">
      <formula1>1</formula1>
      <formula2>10</formula2>
    </dataValidation>
    <dataValidation type="list" allowBlank="1" sqref="E28:E31" xr:uid="{00000000-0002-0000-0800-000001000000}">
      <formula1>"Low,Medium,High"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Home Dashboard</vt:lpstr>
      <vt:lpstr>North Star 10Y</vt:lpstr>
      <vt:lpstr>Life Portfolio</vt:lpstr>
      <vt:lpstr>Success OS Audit</vt:lpstr>
      <vt:lpstr>Balanced Scorecard</vt:lpstr>
      <vt:lpstr>OKR System</vt:lpstr>
      <vt:lpstr>Capital Allocation</vt:lpstr>
      <vt:lpstr>Career Portfolio</vt:lpstr>
      <vt:lpstr>QPBR</vt:lpstr>
      <vt:lpstr>Annual Review</vt:lpstr>
      <vt:lpstr>Decision Framework</vt:lpstr>
      <vt:lpstr>Board of Directors</vt:lpstr>
      <vt:lpstr>Scenario Planning</vt:lpstr>
      <vt:lpstr>Transformation Office</vt:lpstr>
      <vt:lpstr>CEO Dashboard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Microsoft Office User</cp:lastModifiedBy>
  <cp:revision>1</cp:revision>
  <dcterms:created xsi:type="dcterms:W3CDTF">2026-06-21T03:45:57Z</dcterms:created>
  <dcterms:modified xsi:type="dcterms:W3CDTF">2026-06-21T08:22:55Z</dcterms:modified>
  <dc:language>en-US</dc:language>
</cp:coreProperties>
</file>